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360" windowWidth="28455" windowHeight="14265"/>
  </bookViews>
  <sheets>
    <sheet name="0-1 Spring" sheetId="1" r:id="rId1"/>
    <sheet name="1-2 Spring" sheetId="2" r:id="rId2"/>
  </sheets>
  <calcPr calcId="125725"/>
</workbook>
</file>

<file path=xl/calcChain.xml><?xml version="1.0" encoding="utf-8"?>
<calcChain xmlns="http://schemas.openxmlformats.org/spreadsheetml/2006/main">
  <c r="E254" i="1"/>
  <c r="E256" s="1"/>
  <c r="E260" s="1"/>
  <c r="E241" i="2"/>
  <c r="G239"/>
  <c r="E284" i="1"/>
  <c r="E286" s="1"/>
  <c r="G282"/>
  <c r="G252"/>
  <c r="E240"/>
  <c r="G238"/>
  <c r="E225"/>
  <c r="G223"/>
  <c r="E75" i="2"/>
  <c r="E77" s="1"/>
  <c r="E81" s="1"/>
  <c r="G73"/>
  <c r="E28"/>
  <c r="G26"/>
  <c r="E76" i="1"/>
  <c r="E78" s="1"/>
  <c r="G74"/>
  <c r="G26"/>
  <c r="E28"/>
  <c r="G286" l="1"/>
  <c r="E290"/>
  <c r="G256"/>
  <c r="G77" i="2"/>
  <c r="G78" i="1"/>
  <c r="E82"/>
</calcChain>
</file>

<file path=xl/sharedStrings.xml><?xml version="1.0" encoding="utf-8"?>
<sst xmlns="http://schemas.openxmlformats.org/spreadsheetml/2006/main" count="348" uniqueCount="66">
  <si>
    <t>#</t>
  </si>
  <si>
    <t>-</t>
  </si>
  <si>
    <t>Force</t>
  </si>
  <si>
    <t>lb</t>
  </si>
  <si>
    <t>deg</t>
  </si>
  <si>
    <t>Displacement (in)</t>
  </si>
  <si>
    <t>lb/in</t>
  </si>
  <si>
    <t>N/lb</t>
  </si>
  <si>
    <t>in/um</t>
  </si>
  <si>
    <t>N/um</t>
  </si>
  <si>
    <t>in</t>
  </si>
  <si>
    <t>linear stiffness, near equilibrium</t>
  </si>
  <si>
    <t>FEA Results: BSC ISI Spring, 0-1</t>
  </si>
  <si>
    <t>nu</t>
  </si>
  <si>
    <t>Gxy</t>
  </si>
  <si>
    <t>GPa</t>
  </si>
  <si>
    <t>Maraging 300</t>
  </si>
  <si>
    <t>Study Name</t>
  </si>
  <si>
    <t>Angle of Force, from Tip normal</t>
  </si>
  <si>
    <t>mesh size</t>
  </si>
  <si>
    <t>Node Position</t>
  </si>
  <si>
    <t>Tip Angle (Deg)</t>
  </si>
  <si>
    <t>Node Number</t>
  </si>
  <si>
    <t>results:</t>
  </si>
  <si>
    <t>this is the expected load per 0-1 Spring</t>
  </si>
  <si>
    <t>FEA Results: BSC ISI Spring, 1-2</t>
  </si>
  <si>
    <t>this is the expected load per 1-2 Spring</t>
  </si>
  <si>
    <t>referenced to undeformed shape</t>
  </si>
  <si>
    <t>resultant displacement</t>
  </si>
  <si>
    <t>"Equ Flex"</t>
  </si>
  <si>
    <t>Z</t>
  </si>
  <si>
    <t>"Equ+ Flex"</t>
  </si>
  <si>
    <t>referenced to "Equ Flex" deformed shape</t>
  </si>
  <si>
    <t>Ex</t>
  </si>
  <si>
    <t>Young's Modulus</t>
  </si>
  <si>
    <t>Shear Modulus</t>
  </si>
  <si>
    <t>Poisson's Ratio</t>
  </si>
  <si>
    <t>Spring material:</t>
  </si>
  <si>
    <t>force applied to "Dummy Flexure Mount" mated to top of Spring tip, concentric with the Flexure's axis</t>
  </si>
  <si>
    <t>Dummy Flexure Mount material… custom very-high-stiffness</t>
  </si>
  <si>
    <t>lb per .001"</t>
  </si>
  <si>
    <r>
      <rPr>
        <sz val="11"/>
        <color theme="1"/>
        <rFont val="Symbol"/>
        <family val="1"/>
        <charset val="2"/>
      </rPr>
      <t>D</t>
    </r>
    <r>
      <rPr>
        <sz val="11"/>
        <color theme="1"/>
        <rFont val="Calibri"/>
        <family val="2"/>
        <scheme val="minor"/>
      </rPr>
      <t>Y</t>
    </r>
  </si>
  <si>
    <r>
      <rPr>
        <sz val="11"/>
        <color theme="1"/>
        <rFont val="Symbol"/>
        <family val="1"/>
        <charset val="2"/>
      </rPr>
      <t>D</t>
    </r>
    <r>
      <rPr>
        <sz val="11"/>
        <color theme="1"/>
        <rFont val="Calibri"/>
        <family val="2"/>
        <scheme val="minor"/>
      </rPr>
      <t>Z</t>
    </r>
  </si>
  <si>
    <r>
      <rPr>
        <b/>
        <sz val="11"/>
        <color theme="1"/>
        <rFont val="Calibri"/>
        <family val="2"/>
        <scheme val="minor"/>
      </rPr>
      <t>50 lbs more</t>
    </r>
    <r>
      <rPr>
        <sz val="11"/>
        <color theme="1"/>
        <rFont val="Calibri"/>
        <family val="2"/>
        <scheme val="minor"/>
      </rPr>
      <t xml:space="preserve"> than the equilibrium load</t>
    </r>
  </si>
  <si>
    <r>
      <rPr>
        <b/>
        <sz val="11"/>
        <color theme="1"/>
        <rFont val="Calibri"/>
        <family val="2"/>
        <scheme val="minor"/>
      </rPr>
      <t>Z</t>
    </r>
    <r>
      <rPr>
        <sz val="11"/>
        <color theme="1"/>
        <rFont val="Calibri"/>
        <family val="2"/>
        <scheme val="minor"/>
      </rPr>
      <t xml:space="preserve"> axis: in-plane, parallel to Spring's long axis</t>
    </r>
  </si>
  <si>
    <r>
      <rPr>
        <b/>
        <sz val="11"/>
        <color theme="1"/>
        <rFont val="Calibri"/>
        <family val="2"/>
        <scheme val="minor"/>
      </rPr>
      <t>Y</t>
    </r>
    <r>
      <rPr>
        <sz val="11"/>
        <color theme="1"/>
        <rFont val="Calibri"/>
        <family val="2"/>
        <scheme val="minor"/>
      </rPr>
      <t xml:space="preserve"> axis: out-of-plane</t>
    </r>
  </si>
  <si>
    <t>max value</t>
  </si>
  <si>
    <t>min value</t>
  </si>
  <si>
    <t>psi</t>
  </si>
  <si>
    <r>
      <rPr>
        <b/>
        <i/>
        <sz val="11"/>
        <color theme="1"/>
        <rFont val="Calibri"/>
        <family val="2"/>
        <scheme val="minor"/>
      </rPr>
      <t>Per Blade</t>
    </r>
    <r>
      <rPr>
        <i/>
        <sz val="11"/>
        <color theme="1"/>
        <rFont val="Calibri"/>
        <family val="2"/>
        <scheme val="minor"/>
      </rPr>
      <t xml:space="preserve"> - for stiffness of entire Stage, multiply by 3x</t>
    </r>
  </si>
  <si>
    <t>large displacement flag enabled in SolidWorks Simulation</t>
  </si>
  <si>
    <t>Maraging 300 properties:</t>
  </si>
  <si>
    <t>"Equ- Flex"</t>
  </si>
  <si>
    <t>this value taken from geometry of ASI's curved Spring model</t>
  </si>
  <si>
    <t>Displacements are recorded at two points on the infinitely stiff "dummy flexure mount." Typical location of these points (or "nodes") are shown in the following two SolidWorks Simulation screen captures. Knowing the distance between the nodes and the displacements predicted there, we can estimate the angle of the Spring tip when the given load is applied.</t>
  </si>
  <si>
    <t>Maraging 300 material properties:</t>
  </si>
  <si>
    <t>Re-running the "Equ Flex" study for the 1-2 Spring, this time using the correct value for the Shear Modulus (Gxy) and the slightly larger angle for the force line, as evaluated in the initial study above:</t>
  </si>
  <si>
    <r>
      <rPr>
        <b/>
        <i/>
        <sz val="11"/>
        <color theme="1"/>
        <rFont val="Calibri"/>
        <family val="2"/>
        <scheme val="minor"/>
      </rPr>
      <t>conclusion:</t>
    </r>
    <r>
      <rPr>
        <i/>
        <sz val="11"/>
        <color theme="1"/>
        <rFont val="Calibri"/>
        <family val="2"/>
        <scheme val="minor"/>
      </rPr>
      <t xml:space="preserve"> the minor "corrections" to the model result in almost no change to the results, which is a welcome result.</t>
    </r>
  </si>
  <si>
    <t>Re-running the "Equ Flex" study for the 0-1 Spring, this time using the slightly larger angle for the force line, as evaluated in the initial study above:</t>
  </si>
  <si>
    <r>
      <rPr>
        <b/>
        <i/>
        <sz val="11"/>
        <color theme="1"/>
        <rFont val="Calibri"/>
        <family val="2"/>
        <scheme val="minor"/>
      </rPr>
      <t>conclusion:</t>
    </r>
    <r>
      <rPr>
        <i/>
        <sz val="11"/>
        <color theme="1"/>
        <rFont val="Calibri"/>
        <family val="2"/>
        <scheme val="minor"/>
      </rPr>
      <t xml:space="preserve"> no significant effect from re-aligning force line to equilibrium tip angle.</t>
    </r>
  </si>
  <si>
    <t>Re-running the "Equ Flex" study for the 0-1 Spring, again. We now use the tip angle evaluated in the above study, and the "correct" value for the Maraging 300's Shear Modulus (Gxy). Also, the mesh density is slightly higher than in all the previous 0-1 Spring FEAs:</t>
  </si>
  <si>
    <r>
      <t>conclusion:</t>
    </r>
    <r>
      <rPr>
        <i/>
        <sz val="11"/>
        <color theme="1"/>
        <rFont val="Calibri"/>
        <family val="2"/>
        <scheme val="minor"/>
      </rPr>
      <t xml:space="preserve"> There is almost no difference between these results and the results listed directly above it. Sensitivity to mesh size and value of Gxy appear to be low enough to give good confidence in the results.</t>
    </r>
  </si>
  <si>
    <t>Re-running the "Equ+ Flex" study for the 0-1 Spring, to re-evaluate the Spring's stiffness. We now use the tip angle evaluated in the initial "Equ+ Flex" study, and the correct value for the Maraging 300's Shear Modulus (Gxy):</t>
  </si>
  <si>
    <r>
      <t>conclusion:</t>
    </r>
    <r>
      <rPr>
        <i/>
        <sz val="11"/>
        <color theme="1"/>
        <rFont val="Calibri"/>
        <family val="2"/>
        <scheme val="minor"/>
      </rPr>
      <t xml:space="preserve"> We see a small change in the evaluated stiffness.</t>
    </r>
  </si>
  <si>
    <t>New study named "Equ- Flex," using a force 50 lbs less than the nominal Spring load:</t>
  </si>
  <si>
    <r>
      <t>conclusion:</t>
    </r>
    <r>
      <rPr>
        <i/>
        <sz val="11"/>
        <color theme="1"/>
        <rFont val="Calibri"/>
        <family val="2"/>
        <scheme val="minor"/>
      </rPr>
      <t xml:space="preserve"> The stiffness calculated in this direction (subtracting from, rather than adding to the nominal force) is very similar to that calculated directly above, adding to our confidence in the previous results.</t>
    </r>
  </si>
</sst>
</file>

<file path=xl/styles.xml><?xml version="1.0" encoding="utf-8"?>
<styleSheet xmlns="http://schemas.openxmlformats.org/spreadsheetml/2006/main">
  <numFmts count="4">
    <numFmt numFmtId="164" formatCode="0.000"/>
    <numFmt numFmtId="165" formatCode="0.0000"/>
    <numFmt numFmtId="166" formatCode="0.0"/>
    <numFmt numFmtId="167" formatCode="0.000E+00"/>
  </numFmts>
  <fonts count="13">
    <font>
      <sz val="11"/>
      <color theme="1"/>
      <name val="Calibri"/>
      <family val="2"/>
      <scheme val="minor"/>
    </font>
    <font>
      <b/>
      <sz val="11"/>
      <color theme="1"/>
      <name val="Calibri"/>
      <family val="2"/>
      <scheme val="minor"/>
    </font>
    <font>
      <b/>
      <sz val="14"/>
      <color theme="1"/>
      <name val="Calibri"/>
      <family val="2"/>
      <scheme val="minor"/>
    </font>
    <font>
      <sz val="11"/>
      <color rgb="FFFF0000"/>
      <name val="Calibri"/>
      <family val="2"/>
      <scheme val="minor"/>
    </font>
    <font>
      <i/>
      <sz val="11"/>
      <color theme="1"/>
      <name val="Calibri"/>
      <family val="2"/>
      <scheme val="minor"/>
    </font>
    <font>
      <sz val="11"/>
      <color theme="1"/>
      <name val="Symbol"/>
      <family val="1"/>
      <charset val="2"/>
    </font>
    <font>
      <b/>
      <i/>
      <sz val="11"/>
      <color theme="1"/>
      <name val="Calibri"/>
      <family val="2"/>
      <scheme val="minor"/>
    </font>
    <font>
      <sz val="11"/>
      <color theme="3"/>
      <name val="Calibri"/>
      <family val="2"/>
      <scheme val="minor"/>
    </font>
    <font>
      <b/>
      <sz val="11"/>
      <color rgb="FFFF0000"/>
      <name val="Calibri"/>
      <family val="2"/>
      <scheme val="minor"/>
    </font>
    <font>
      <sz val="11"/>
      <name val="Calibri"/>
      <family val="2"/>
      <scheme val="minor"/>
    </font>
    <font>
      <i/>
      <sz val="11"/>
      <name val="Calibri"/>
      <family val="2"/>
      <scheme val="minor"/>
    </font>
    <font>
      <b/>
      <sz val="11"/>
      <name val="Calibri"/>
      <family val="2"/>
      <scheme val="minor"/>
    </font>
    <font>
      <b/>
      <i/>
      <sz val="1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rgb="FF00B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131">
    <xf numFmtId="0" fontId="0" fillId="0" borderId="0" xfId="0"/>
    <xf numFmtId="0" fontId="2" fillId="0" borderId="0" xfId="0" applyFont="1"/>
    <xf numFmtId="0" fontId="1" fillId="0" borderId="0" xfId="0" applyFont="1" applyBorder="1" applyAlignment="1">
      <alignment horizontal="center" vertical="center" wrapText="1"/>
    </xf>
    <xf numFmtId="164" fontId="1" fillId="0" borderId="0" xfId="0" applyNumberFormat="1" applyFont="1" applyBorder="1"/>
    <xf numFmtId="0" fontId="1" fillId="0" borderId="0" xfId="0" applyFont="1" applyBorder="1"/>
    <xf numFmtId="0" fontId="4" fillId="0" borderId="0" xfId="0" applyFont="1"/>
    <xf numFmtId="0" fontId="0" fillId="0" borderId="0" xfId="0" applyFont="1"/>
    <xf numFmtId="0" fontId="1" fillId="0" borderId="1" xfId="0" applyFont="1" applyBorder="1"/>
    <xf numFmtId="0" fontId="1" fillId="0" borderId="2" xfId="0" applyFont="1" applyBorder="1"/>
    <xf numFmtId="0" fontId="0" fillId="0" borderId="2" xfId="0" applyFont="1" applyBorder="1"/>
    <xf numFmtId="0" fontId="0" fillId="0" borderId="3" xfId="0" applyFont="1" applyBorder="1"/>
    <xf numFmtId="0" fontId="0" fillId="0" borderId="4" xfId="0" applyFont="1" applyBorder="1" applyAlignment="1">
      <alignment horizontal="right"/>
    </xf>
    <xf numFmtId="0" fontId="0" fillId="0" borderId="0" xfId="0" applyFont="1" applyBorder="1" applyAlignment="1">
      <alignment horizontal="right"/>
    </xf>
    <xf numFmtId="0" fontId="0" fillId="0" borderId="0" xfId="0" applyFont="1" applyBorder="1"/>
    <xf numFmtId="0" fontId="4" fillId="0" borderId="0" xfId="0" applyFont="1" applyBorder="1"/>
    <xf numFmtId="0" fontId="0" fillId="0" borderId="5" xfId="0" applyFont="1" applyBorder="1"/>
    <xf numFmtId="0" fontId="0" fillId="0" borderId="4" xfId="0" applyFont="1" applyBorder="1" applyAlignment="1">
      <alignment horizontal="right" wrapText="1"/>
    </xf>
    <xf numFmtId="0" fontId="0" fillId="0" borderId="4" xfId="0" applyFont="1" applyBorder="1"/>
    <xf numFmtId="0" fontId="4" fillId="0" borderId="4" xfId="0" applyFont="1" applyBorder="1"/>
    <xf numFmtId="0" fontId="1" fillId="0" borderId="4" xfId="0" applyFont="1" applyBorder="1" applyAlignment="1">
      <alignment horizontal="center" vertical="center"/>
    </xf>
    <xf numFmtId="0" fontId="0" fillId="0" borderId="4" xfId="0" applyFont="1" applyBorder="1" applyAlignment="1">
      <alignment horizontal="center" vertical="center"/>
    </xf>
    <xf numFmtId="0" fontId="0" fillId="0" borderId="0" xfId="0" applyFont="1" applyBorder="1" applyAlignment="1">
      <alignment horizontal="center"/>
    </xf>
    <xf numFmtId="11" fontId="0" fillId="0" borderId="0" xfId="0" applyNumberFormat="1" applyFont="1" applyBorder="1"/>
    <xf numFmtId="2" fontId="0" fillId="0" borderId="0" xfId="0" applyNumberFormat="1" applyFont="1" applyBorder="1"/>
    <xf numFmtId="0" fontId="0" fillId="0" borderId="6" xfId="0" applyFont="1" applyBorder="1"/>
    <xf numFmtId="0" fontId="0" fillId="0" borderId="7" xfId="0" applyFont="1" applyBorder="1"/>
    <xf numFmtId="165" fontId="0" fillId="0" borderId="0" xfId="0" applyNumberFormat="1" applyFont="1" applyBorder="1"/>
    <xf numFmtId="0" fontId="0" fillId="0" borderId="1" xfId="0" applyFont="1" applyBorder="1"/>
    <xf numFmtId="1" fontId="0" fillId="0" borderId="2" xfId="0" applyNumberFormat="1" applyFont="1" applyBorder="1"/>
    <xf numFmtId="0" fontId="0" fillId="0" borderId="0" xfId="0" applyFont="1" applyBorder="1" applyAlignment="1">
      <alignment horizontal="right" wrapText="1"/>
    </xf>
    <xf numFmtId="0" fontId="1" fillId="0" borderId="0" xfId="0" applyFont="1" applyBorder="1" applyAlignment="1">
      <alignment horizontal="center" vertical="center"/>
    </xf>
    <xf numFmtId="0" fontId="0" fillId="0" borderId="0" xfId="0" applyFont="1" applyBorder="1" applyAlignment="1">
      <alignment horizontal="center" vertical="center"/>
    </xf>
    <xf numFmtId="1" fontId="0" fillId="0" borderId="0" xfId="0" applyNumberFormat="1" applyFont="1" applyBorder="1"/>
    <xf numFmtId="0" fontId="6" fillId="0" borderId="0" xfId="0" applyFont="1" applyBorder="1"/>
    <xf numFmtId="0" fontId="1" fillId="0" borderId="0" xfId="0" applyFont="1" applyBorder="1" applyAlignment="1">
      <alignment horizontal="left" vertical="center"/>
    </xf>
    <xf numFmtId="0" fontId="0" fillId="0" borderId="0" xfId="0" applyFont="1" applyBorder="1" applyAlignment="1">
      <alignment horizontal="center" vertical="center" wrapText="1"/>
    </xf>
    <xf numFmtId="0" fontId="0" fillId="0" borderId="9" xfId="0" applyFont="1" applyBorder="1"/>
    <xf numFmtId="11" fontId="0" fillId="0" borderId="9" xfId="0" applyNumberFormat="1" applyFont="1" applyBorder="1"/>
    <xf numFmtId="2" fontId="0" fillId="0" borderId="9" xfId="0" applyNumberFormat="1" applyFont="1" applyBorder="1"/>
    <xf numFmtId="164" fontId="0" fillId="2" borderId="9" xfId="0" applyNumberFormat="1" applyFont="1" applyFill="1" applyBorder="1"/>
    <xf numFmtId="164" fontId="0" fillId="3" borderId="9" xfId="0" applyNumberFormat="1" applyFont="1" applyFill="1" applyBorder="1"/>
    <xf numFmtId="0" fontId="1" fillId="0" borderId="0" xfId="0" applyFont="1" applyBorder="1" applyAlignment="1">
      <alignment horizontal="right"/>
    </xf>
    <xf numFmtId="164" fontId="1" fillId="4" borderId="10" xfId="0" applyNumberFormat="1" applyFont="1" applyFill="1" applyBorder="1"/>
    <xf numFmtId="0" fontId="1" fillId="4" borderId="11" xfId="0" applyFont="1" applyFill="1" applyBorder="1"/>
    <xf numFmtId="0" fontId="4" fillId="4" borderId="11" xfId="0" applyFont="1" applyFill="1" applyBorder="1"/>
    <xf numFmtId="0" fontId="6" fillId="0" borderId="2" xfId="0" applyFont="1" applyBorder="1" applyAlignment="1">
      <alignment horizontal="right"/>
    </xf>
    <xf numFmtId="167" fontId="0" fillId="0" borderId="0" xfId="0" applyNumberFormat="1" applyFont="1"/>
    <xf numFmtId="0" fontId="0" fillId="0" borderId="12" xfId="0" applyFont="1" applyBorder="1" applyAlignment="1">
      <alignment horizontal="center" vertical="center"/>
    </xf>
    <xf numFmtId="0" fontId="0" fillId="0" borderId="13" xfId="0" applyFont="1" applyBorder="1"/>
    <xf numFmtId="0" fontId="0" fillId="0" borderId="14" xfId="0" applyFont="1" applyBorder="1"/>
    <xf numFmtId="0" fontId="0" fillId="0" borderId="15" xfId="0" applyFont="1" applyBorder="1"/>
    <xf numFmtId="0" fontId="0" fillId="0" borderId="12" xfId="0" applyFont="1" applyBorder="1"/>
    <xf numFmtId="0" fontId="0" fillId="0" borderId="16" xfId="0" applyFont="1" applyBorder="1"/>
    <xf numFmtId="0" fontId="0" fillId="0" borderId="17" xfId="0" applyFont="1" applyBorder="1"/>
    <xf numFmtId="0" fontId="0" fillId="0" borderId="18" xfId="0" applyFont="1" applyBorder="1"/>
    <xf numFmtId="0" fontId="0" fillId="0" borderId="19" xfId="0" applyFont="1" applyBorder="1"/>
    <xf numFmtId="11" fontId="0" fillId="0" borderId="14" xfId="0" applyNumberFormat="1" applyFont="1" applyBorder="1"/>
    <xf numFmtId="0" fontId="3" fillId="0" borderId="0" xfId="0" applyFont="1" applyAlignment="1">
      <alignment horizontal="right"/>
    </xf>
    <xf numFmtId="0" fontId="7" fillId="0" borderId="0" xfId="0" applyFont="1" applyAlignment="1">
      <alignment horizontal="right"/>
    </xf>
    <xf numFmtId="167" fontId="0" fillId="2" borderId="9" xfId="0" applyNumberFormat="1" applyFont="1" applyFill="1" applyBorder="1"/>
    <xf numFmtId="167" fontId="0" fillId="3" borderId="9" xfId="0" applyNumberFormat="1" applyFont="1" applyFill="1" applyBorder="1"/>
    <xf numFmtId="0" fontId="1" fillId="0" borderId="7" xfId="0" applyFont="1" applyBorder="1" applyAlignment="1">
      <alignment horizontal="right"/>
    </xf>
    <xf numFmtId="2" fontId="1" fillId="0" borderId="7" xfId="0" applyNumberFormat="1" applyFont="1" applyBorder="1"/>
    <xf numFmtId="165" fontId="1" fillId="0" borderId="0" xfId="0" applyNumberFormat="1" applyFont="1" applyBorder="1"/>
    <xf numFmtId="0" fontId="3" fillId="0" borderId="0" xfId="0" applyFont="1" applyBorder="1" applyAlignment="1">
      <alignment horizontal="right"/>
    </xf>
    <xf numFmtId="0" fontId="0" fillId="0" borderId="12" xfId="0" applyBorder="1" applyAlignment="1">
      <alignment horizontal="center" vertical="center"/>
    </xf>
    <xf numFmtId="0" fontId="3" fillId="0" borderId="9" xfId="0" applyFont="1" applyBorder="1"/>
    <xf numFmtId="164" fontId="3" fillId="0" borderId="0" xfId="0" applyNumberFormat="1" applyFont="1" applyBorder="1" applyAlignment="1">
      <alignment horizontal="right"/>
    </xf>
    <xf numFmtId="2" fontId="3" fillId="0" borderId="0" xfId="0" applyNumberFormat="1" applyFont="1" applyBorder="1" applyAlignment="1">
      <alignment horizontal="right"/>
    </xf>
    <xf numFmtId="0" fontId="8" fillId="0" borderId="0" xfId="0" applyFont="1" applyBorder="1" applyAlignment="1">
      <alignment horizontal="right"/>
    </xf>
    <xf numFmtId="0" fontId="8" fillId="0" borderId="2" xfId="0" applyFont="1" applyBorder="1"/>
    <xf numFmtId="0" fontId="1" fillId="0" borderId="0" xfId="0" applyFont="1" applyBorder="1" applyAlignment="1">
      <alignment horizontal="center" vertical="center" wrapText="1"/>
    </xf>
    <xf numFmtId="0" fontId="4" fillId="0" borderId="0" xfId="0" applyFont="1" applyBorder="1" applyAlignment="1">
      <alignment wrapText="1"/>
    </xf>
    <xf numFmtId="0" fontId="0" fillId="0" borderId="0" xfId="0" applyFont="1" applyBorder="1" applyAlignment="1">
      <alignment wrapText="1"/>
    </xf>
    <xf numFmtId="165" fontId="0" fillId="0" borderId="0" xfId="0" applyNumberFormat="1" applyFont="1"/>
    <xf numFmtId="0" fontId="4" fillId="0" borderId="0" xfId="0" applyFont="1" applyBorder="1" applyAlignment="1">
      <alignment wrapText="1"/>
    </xf>
    <xf numFmtId="0" fontId="0" fillId="0" borderId="0" xfId="0" applyFont="1" applyBorder="1" applyAlignment="1">
      <alignment wrapText="1"/>
    </xf>
    <xf numFmtId="0" fontId="1" fillId="0" borderId="0" xfId="0" applyFont="1" applyBorder="1" applyAlignment="1">
      <alignment horizontal="center" vertical="center"/>
    </xf>
    <xf numFmtId="0" fontId="4" fillId="0" borderId="7" xfId="0" applyFont="1" applyBorder="1" applyAlignment="1">
      <alignment wrapText="1"/>
    </xf>
    <xf numFmtId="0" fontId="0" fillId="0" borderId="8" xfId="0" applyFont="1" applyBorder="1" applyAlignment="1">
      <alignment wrapText="1"/>
    </xf>
    <xf numFmtId="0" fontId="0" fillId="0" borderId="5" xfId="0" applyFont="1" applyBorder="1" applyAlignment="1">
      <alignment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0" fillId="0" borderId="0" xfId="0" applyAlignment="1">
      <alignment wrapText="1"/>
    </xf>
    <xf numFmtId="2" fontId="0" fillId="5" borderId="9" xfId="0" applyNumberFormat="1" applyFont="1" applyFill="1" applyBorder="1"/>
    <xf numFmtId="2" fontId="1" fillId="0" borderId="0" xfId="0" applyNumberFormat="1" applyFont="1" applyBorder="1"/>
    <xf numFmtId="0" fontId="0" fillId="0" borderId="0" xfId="0" applyBorder="1" applyAlignment="1">
      <alignment wrapText="1"/>
    </xf>
    <xf numFmtId="164" fontId="1" fillId="0" borderId="0" xfId="0" applyNumberFormat="1" applyFont="1" applyFill="1" applyBorder="1"/>
    <xf numFmtId="0" fontId="1" fillId="0" borderId="0" xfId="0" applyFont="1" applyFill="1" applyBorder="1"/>
    <xf numFmtId="0" fontId="9" fillId="0" borderId="0" xfId="0" applyFont="1" applyFill="1" applyBorder="1" applyAlignment="1">
      <alignment horizontal="right"/>
    </xf>
    <xf numFmtId="0" fontId="9" fillId="0" borderId="0" xfId="0" applyFont="1" applyFill="1" applyBorder="1"/>
    <xf numFmtId="0" fontId="9" fillId="0" borderId="0" xfId="0" applyFont="1" applyFill="1"/>
    <xf numFmtId="0" fontId="10" fillId="0" borderId="0" xfId="0" applyFont="1" applyFill="1" applyBorder="1"/>
    <xf numFmtId="0" fontId="11" fillId="0" borderId="0" xfId="0" applyFont="1" applyFill="1" applyBorder="1" applyAlignment="1">
      <alignment vertical="center" wrapText="1"/>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0" xfId="0" applyFont="1" applyFill="1" applyBorder="1" applyAlignment="1">
      <alignment vertical="center"/>
    </xf>
    <xf numFmtId="0" fontId="9" fillId="0" borderId="0" xfId="0" applyFont="1" applyFill="1" applyBorder="1" applyAlignment="1">
      <alignment wrapText="1"/>
    </xf>
    <xf numFmtId="0" fontId="9" fillId="0" borderId="0" xfId="0" applyFont="1" applyFill="1" applyBorder="1" applyAlignment="1">
      <alignment horizontal="center" vertical="center"/>
    </xf>
    <xf numFmtId="0" fontId="9" fillId="0" borderId="0" xfId="0" applyFont="1" applyFill="1" applyBorder="1" applyAlignment="1">
      <alignment horizontal="center"/>
    </xf>
    <xf numFmtId="164" fontId="9" fillId="0" borderId="0" xfId="0" applyNumberFormat="1" applyFont="1" applyFill="1" applyBorder="1"/>
    <xf numFmtId="167" fontId="9" fillId="0" borderId="0" xfId="0" applyNumberFormat="1" applyFont="1" applyFill="1" applyBorder="1"/>
    <xf numFmtId="2" fontId="9" fillId="0" borderId="0" xfId="0" applyNumberFormat="1" applyFont="1" applyFill="1" applyBorder="1"/>
    <xf numFmtId="0" fontId="11" fillId="0" borderId="0" xfId="0" applyFont="1" applyFill="1" applyBorder="1" applyAlignment="1">
      <alignment horizontal="right"/>
    </xf>
    <xf numFmtId="165" fontId="11" fillId="0" borderId="0" xfId="0" applyNumberFormat="1" applyFont="1" applyFill="1" applyBorder="1"/>
    <xf numFmtId="0" fontId="10" fillId="0" borderId="0" xfId="0" applyFont="1" applyFill="1" applyBorder="1" applyAlignment="1">
      <alignment wrapText="1"/>
    </xf>
    <xf numFmtId="0" fontId="12" fillId="0" borderId="0" xfId="0" applyFont="1" applyFill="1" applyBorder="1" applyAlignment="1">
      <alignment horizontal="right"/>
    </xf>
    <xf numFmtId="1" fontId="9" fillId="0" borderId="0" xfId="0" applyNumberFormat="1" applyFont="1" applyFill="1" applyBorder="1"/>
    <xf numFmtId="166" fontId="10" fillId="0" borderId="0" xfId="0" applyNumberFormat="1" applyFont="1" applyFill="1" applyBorder="1"/>
    <xf numFmtId="0" fontId="10" fillId="0" borderId="0" xfId="0" applyFont="1" applyFill="1" applyBorder="1" applyAlignment="1">
      <alignment vertical="center" wrapText="1"/>
    </xf>
    <xf numFmtId="11" fontId="9" fillId="0" borderId="0" xfId="0" applyNumberFormat="1" applyFont="1" applyFill="1" applyBorder="1"/>
    <xf numFmtId="164" fontId="11" fillId="0" borderId="0" xfId="0" applyNumberFormat="1" applyFont="1" applyFill="1" applyBorder="1"/>
    <xf numFmtId="0" fontId="11" fillId="0" borderId="0" xfId="0" applyFont="1" applyFill="1" applyBorder="1"/>
    <xf numFmtId="2" fontId="11" fillId="0" borderId="0" xfId="0" applyNumberFormat="1" applyFont="1" applyFill="1" applyBorder="1"/>
    <xf numFmtId="0" fontId="9" fillId="0" borderId="0" xfId="0" applyFont="1" applyFill="1" applyBorder="1" applyAlignment="1">
      <alignment horizontal="right" wrapText="1"/>
    </xf>
    <xf numFmtId="0" fontId="4" fillId="0" borderId="0" xfId="0" applyFont="1" applyBorder="1" applyAlignment="1">
      <alignment horizontal="center" vertical="center" wrapText="1"/>
    </xf>
    <xf numFmtId="0" fontId="6" fillId="0" borderId="2" xfId="0" applyFont="1" applyBorder="1" applyAlignment="1">
      <alignment wrapText="1"/>
    </xf>
    <xf numFmtId="0" fontId="0" fillId="0" borderId="2" xfId="0" applyBorder="1" applyAlignment="1">
      <alignment wrapText="1"/>
    </xf>
    <xf numFmtId="0" fontId="4" fillId="0" borderId="7" xfId="0" applyFont="1" applyBorder="1" applyAlignment="1">
      <alignment horizontal="left" vertical="center"/>
    </xf>
    <xf numFmtId="0" fontId="0" fillId="0" borderId="7" xfId="0" applyBorder="1" applyAlignment="1">
      <alignment horizontal="left" vertical="center"/>
    </xf>
    <xf numFmtId="0" fontId="0" fillId="0" borderId="8" xfId="0" applyFont="1" applyBorder="1"/>
    <xf numFmtId="2" fontId="4" fillId="4" borderId="10" xfId="0" applyNumberFormat="1" applyFont="1" applyFill="1" applyBorder="1"/>
    <xf numFmtId="0" fontId="0" fillId="6" borderId="0" xfId="0" applyFont="1" applyFill="1"/>
    <xf numFmtId="0" fontId="6" fillId="0" borderId="0" xfId="0" applyFont="1" applyBorder="1" applyAlignment="1">
      <alignment wrapText="1"/>
    </xf>
    <xf numFmtId="0" fontId="0" fillId="0" borderId="10" xfId="0" applyBorder="1" applyAlignment="1">
      <alignment wrapText="1"/>
    </xf>
    <xf numFmtId="0" fontId="0" fillId="0" borderId="20" xfId="0" applyBorder="1" applyAlignment="1">
      <alignment wrapText="1"/>
    </xf>
    <xf numFmtId="0" fontId="0" fillId="0" borderId="11" xfId="0" applyBorder="1" applyAlignment="1">
      <alignment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2.jpeg"/><Relationship Id="rId7" Type="http://schemas.openxmlformats.org/officeDocument/2006/relationships/image" Target="../media/image16.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133352</xdr:colOff>
      <xdr:row>157</xdr:row>
      <xdr:rowOff>122677</xdr:rowOff>
    </xdr:from>
    <xdr:to>
      <xdr:col>8</xdr:col>
      <xdr:colOff>273889</xdr:colOff>
      <xdr:row>172</xdr:row>
      <xdr:rowOff>8377</xdr:rowOff>
    </xdr:to>
    <xdr:pic>
      <xdr:nvPicPr>
        <xdr:cNvPr id="21" name="Picture 20" descr="0-1 Spring Equ Flex Zdisp.JPG"/>
        <xdr:cNvPicPr>
          <a:picLocks noChangeAspect="1"/>
        </xdr:cNvPicPr>
      </xdr:nvPicPr>
      <xdr:blipFill>
        <a:blip xmlns:r="http://schemas.openxmlformats.org/officeDocument/2006/relationships" r:embed="rId1" cstate="print"/>
        <a:stretch>
          <a:fillRect/>
        </a:stretch>
      </xdr:blipFill>
      <xdr:spPr>
        <a:xfrm>
          <a:off x="3933827" y="32545777"/>
          <a:ext cx="453156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114300</xdr:colOff>
      <xdr:row>123</xdr:row>
      <xdr:rowOff>97431</xdr:rowOff>
    </xdr:from>
    <xdr:to>
      <xdr:col>8</xdr:col>
      <xdr:colOff>254838</xdr:colOff>
      <xdr:row>137</xdr:row>
      <xdr:rowOff>173631</xdr:rowOff>
    </xdr:to>
    <xdr:pic>
      <xdr:nvPicPr>
        <xdr:cNvPr id="14" name="Picture 13" descr="0-1 Spring Equ Flex Stress.JPG"/>
        <xdr:cNvPicPr>
          <a:picLocks noChangeAspect="1"/>
        </xdr:cNvPicPr>
      </xdr:nvPicPr>
      <xdr:blipFill>
        <a:blip xmlns:r="http://schemas.openxmlformats.org/officeDocument/2006/relationships" r:embed="rId2" cstate="print"/>
        <a:stretch>
          <a:fillRect/>
        </a:stretch>
      </xdr:blipFill>
      <xdr:spPr>
        <a:xfrm>
          <a:off x="3914775" y="26043531"/>
          <a:ext cx="4531563"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123825</xdr:colOff>
      <xdr:row>141</xdr:row>
      <xdr:rowOff>121029</xdr:rowOff>
    </xdr:from>
    <xdr:to>
      <xdr:col>4</xdr:col>
      <xdr:colOff>64338</xdr:colOff>
      <xdr:row>156</xdr:row>
      <xdr:rowOff>6729</xdr:rowOff>
    </xdr:to>
    <xdr:pic>
      <xdr:nvPicPr>
        <xdr:cNvPr id="20" name="Picture 19" descr="0-1 Spring Equ Flex Ydisp.JPG"/>
        <xdr:cNvPicPr>
          <a:picLocks noChangeAspect="1"/>
        </xdr:cNvPicPr>
      </xdr:nvPicPr>
      <xdr:blipFill>
        <a:blip xmlns:r="http://schemas.openxmlformats.org/officeDocument/2006/relationships" r:embed="rId3" cstate="print"/>
        <a:stretch>
          <a:fillRect/>
        </a:stretch>
      </xdr:blipFill>
      <xdr:spPr>
        <a:xfrm>
          <a:off x="123825" y="20571204"/>
          <a:ext cx="4531563"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85725</xdr:colOff>
      <xdr:row>108</xdr:row>
      <xdr:rowOff>133351</xdr:rowOff>
    </xdr:from>
    <xdr:to>
      <xdr:col>4</xdr:col>
      <xdr:colOff>26237</xdr:colOff>
      <xdr:row>122</xdr:row>
      <xdr:rowOff>19051</xdr:rowOff>
    </xdr:to>
    <xdr:pic>
      <xdr:nvPicPr>
        <xdr:cNvPr id="13" name="Picture 12" descr="0-1 Spring mesh.JPG"/>
        <xdr:cNvPicPr>
          <a:picLocks noChangeAspect="1"/>
        </xdr:cNvPicPr>
      </xdr:nvPicPr>
      <xdr:blipFill>
        <a:blip xmlns:r="http://schemas.openxmlformats.org/officeDocument/2006/relationships" r:embed="rId4" cstate="print"/>
        <a:stretch>
          <a:fillRect/>
        </a:stretch>
      </xdr:blipFill>
      <xdr:spPr>
        <a:xfrm>
          <a:off x="85725" y="14106526"/>
          <a:ext cx="453156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495300</xdr:colOff>
      <xdr:row>92</xdr:row>
      <xdr:rowOff>104774</xdr:rowOff>
    </xdr:from>
    <xdr:to>
      <xdr:col>8</xdr:col>
      <xdr:colOff>254209</xdr:colOff>
      <xdr:row>105</xdr:row>
      <xdr:rowOff>95249</xdr:rowOff>
    </xdr:to>
    <xdr:pic>
      <xdr:nvPicPr>
        <xdr:cNvPr id="12" name="Picture 11" descr="0-1 Spring FEA setup.JPG"/>
        <xdr:cNvPicPr>
          <a:picLocks noChangeAspect="1"/>
        </xdr:cNvPicPr>
      </xdr:nvPicPr>
      <xdr:blipFill>
        <a:blip xmlns:r="http://schemas.openxmlformats.org/officeDocument/2006/relationships" r:embed="rId5" cstate="print"/>
        <a:stretch>
          <a:fillRect/>
        </a:stretch>
      </xdr:blipFill>
      <xdr:spPr>
        <a:xfrm>
          <a:off x="3638550" y="19631024"/>
          <a:ext cx="4807159"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0</xdr:col>
      <xdr:colOff>1924050</xdr:colOff>
      <xdr:row>124</xdr:row>
      <xdr:rowOff>38100</xdr:rowOff>
    </xdr:from>
    <xdr:to>
      <xdr:col>2</xdr:col>
      <xdr:colOff>609600</xdr:colOff>
      <xdr:row>127</xdr:row>
      <xdr:rowOff>42672</xdr:rowOff>
    </xdr:to>
    <xdr:sp macro="" textlink="">
      <xdr:nvSpPr>
        <xdr:cNvPr id="15" name="Rounded Rectangle 14"/>
        <xdr:cNvSpPr/>
      </xdr:nvSpPr>
      <xdr:spPr>
        <a:xfrm>
          <a:off x="1924050" y="26298525"/>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t>"Equ Flex" </a:t>
          </a:r>
          <a:r>
            <a:rPr lang="en-US" sz="1200" baseline="0">
              <a:latin typeface="+mn-lt"/>
            </a:rPr>
            <a:t>Stress</a:t>
          </a:r>
          <a:r>
            <a:rPr lang="en-US" sz="1200" baseline="0"/>
            <a:t> Results</a:t>
          </a:r>
          <a:endParaRPr lang="en-US" sz="1200"/>
        </a:p>
      </xdr:txBody>
    </xdr:sp>
    <xdr:clientData/>
  </xdr:twoCellAnchor>
  <xdr:twoCellAnchor>
    <xdr:from>
      <xdr:col>4</xdr:col>
      <xdr:colOff>314325</xdr:colOff>
      <xdr:row>142</xdr:row>
      <xdr:rowOff>28575</xdr:rowOff>
    </xdr:from>
    <xdr:to>
      <xdr:col>6</xdr:col>
      <xdr:colOff>600075</xdr:colOff>
      <xdr:row>145</xdr:row>
      <xdr:rowOff>33147</xdr:rowOff>
    </xdr:to>
    <xdr:sp macro="" textlink="">
      <xdr:nvSpPr>
        <xdr:cNvPr id="17" name="Rounded Rectangle 16"/>
        <xdr:cNvSpPr/>
      </xdr:nvSpPr>
      <xdr:spPr>
        <a:xfrm>
          <a:off x="4905375" y="29718000"/>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t>"Equ Flex" </a:t>
          </a:r>
          <a:r>
            <a:rPr lang="en-US" sz="1200" baseline="0">
              <a:latin typeface="Symbol" pitchFamily="18" charset="2"/>
            </a:rPr>
            <a:t>D</a:t>
          </a:r>
          <a:r>
            <a:rPr lang="en-US" sz="1200" baseline="0">
              <a:latin typeface="+mn-lt"/>
            </a:rPr>
            <a:t>Y</a:t>
          </a:r>
          <a:r>
            <a:rPr lang="en-US" sz="1200" baseline="0"/>
            <a:t> Results</a:t>
          </a:r>
          <a:endParaRPr lang="en-US" sz="1200"/>
        </a:p>
      </xdr:txBody>
    </xdr:sp>
    <xdr:clientData/>
  </xdr:twoCellAnchor>
  <xdr:twoCellAnchor>
    <xdr:from>
      <xdr:col>1</xdr:col>
      <xdr:colOff>9523</xdr:colOff>
      <xdr:row>92</xdr:row>
      <xdr:rowOff>180975</xdr:rowOff>
    </xdr:from>
    <xdr:to>
      <xdr:col>2</xdr:col>
      <xdr:colOff>400048</xdr:colOff>
      <xdr:row>95</xdr:row>
      <xdr:rowOff>185547</xdr:rowOff>
    </xdr:to>
    <xdr:sp macro="" textlink="">
      <xdr:nvSpPr>
        <xdr:cNvPr id="19" name="Rounded Rectangle 18"/>
        <xdr:cNvSpPr/>
      </xdr:nvSpPr>
      <xdr:spPr>
        <a:xfrm>
          <a:off x="2171698" y="19831050"/>
          <a:ext cx="13716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latin typeface="+mn-lt"/>
            </a:rPr>
            <a:t>FEA Setup</a:t>
          </a:r>
          <a:endParaRPr lang="en-US" sz="1200"/>
        </a:p>
      </xdr:txBody>
    </xdr:sp>
    <xdr:clientData/>
  </xdr:twoCellAnchor>
  <xdr:twoCellAnchor>
    <xdr:from>
      <xdr:col>4</xdr:col>
      <xdr:colOff>142874</xdr:colOff>
      <xdr:row>109</xdr:row>
      <xdr:rowOff>66674</xdr:rowOff>
    </xdr:from>
    <xdr:to>
      <xdr:col>5</xdr:col>
      <xdr:colOff>523874</xdr:colOff>
      <xdr:row>112</xdr:row>
      <xdr:rowOff>71246</xdr:rowOff>
    </xdr:to>
    <xdr:sp macro="" textlink="">
      <xdr:nvSpPr>
        <xdr:cNvPr id="23" name="Rounded Rectangle 22"/>
        <xdr:cNvSpPr/>
      </xdr:nvSpPr>
      <xdr:spPr>
        <a:xfrm>
          <a:off x="4733924" y="23279099"/>
          <a:ext cx="13716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latin typeface="+mn-lt"/>
            </a:rPr>
            <a:t>After Meshing</a:t>
          </a:r>
          <a:endParaRPr lang="en-US" sz="1200"/>
        </a:p>
      </xdr:txBody>
    </xdr:sp>
    <xdr:clientData/>
  </xdr:twoCellAnchor>
  <xdr:twoCellAnchor>
    <xdr:from>
      <xdr:col>0</xdr:col>
      <xdr:colOff>2028824</xdr:colOff>
      <xdr:row>192</xdr:row>
      <xdr:rowOff>28575</xdr:rowOff>
    </xdr:from>
    <xdr:to>
      <xdr:col>3</xdr:col>
      <xdr:colOff>57149</xdr:colOff>
      <xdr:row>195</xdr:row>
      <xdr:rowOff>33147</xdr:rowOff>
    </xdr:to>
    <xdr:sp macro="" textlink="">
      <xdr:nvSpPr>
        <xdr:cNvPr id="24" name="Rounded Rectangle 23"/>
        <xdr:cNvSpPr/>
      </xdr:nvSpPr>
      <xdr:spPr>
        <a:xfrm>
          <a:off x="2028824" y="39243000"/>
          <a:ext cx="1828800" cy="576072"/>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t>"Equ+ Flex" </a:t>
          </a:r>
          <a:r>
            <a:rPr lang="en-US" sz="1200" baseline="0">
              <a:latin typeface="Symbol" pitchFamily="18" charset="2"/>
            </a:rPr>
            <a:t>D</a:t>
          </a:r>
          <a:r>
            <a:rPr lang="en-US" sz="1200" baseline="0">
              <a:latin typeface="+mn-lt"/>
            </a:rPr>
            <a:t>Z</a:t>
          </a:r>
          <a:r>
            <a:rPr lang="en-US" sz="1200" baseline="0"/>
            <a:t> Results</a:t>
          </a:r>
          <a:endParaRPr lang="en-US" sz="1200"/>
        </a:p>
      </xdr:txBody>
    </xdr:sp>
    <xdr:clientData/>
  </xdr:twoCellAnchor>
  <xdr:twoCellAnchor>
    <xdr:from>
      <xdr:col>4</xdr:col>
      <xdr:colOff>257175</xdr:colOff>
      <xdr:row>176</xdr:row>
      <xdr:rowOff>76199</xdr:rowOff>
    </xdr:from>
    <xdr:to>
      <xdr:col>6</xdr:col>
      <xdr:colOff>542925</xdr:colOff>
      <xdr:row>179</xdr:row>
      <xdr:rowOff>80771</xdr:rowOff>
    </xdr:to>
    <xdr:sp macro="" textlink="">
      <xdr:nvSpPr>
        <xdr:cNvPr id="25" name="Rounded Rectangle 24"/>
        <xdr:cNvSpPr/>
      </xdr:nvSpPr>
      <xdr:spPr>
        <a:xfrm>
          <a:off x="4848225" y="36242624"/>
          <a:ext cx="1828800" cy="576072"/>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t>"Equ+ Flex" </a:t>
          </a:r>
          <a:r>
            <a:rPr lang="en-US" sz="1200" baseline="0">
              <a:latin typeface="Symbol" pitchFamily="18" charset="2"/>
            </a:rPr>
            <a:t>D</a:t>
          </a:r>
          <a:r>
            <a:rPr lang="en-US" sz="1200" baseline="0">
              <a:latin typeface="+mn-lt"/>
            </a:rPr>
            <a:t>Y</a:t>
          </a:r>
          <a:r>
            <a:rPr lang="en-US" sz="1200" baseline="0"/>
            <a:t> Results</a:t>
          </a:r>
          <a:endParaRPr lang="en-US" sz="1200"/>
        </a:p>
      </xdr:txBody>
    </xdr:sp>
    <xdr:clientData/>
  </xdr:twoCellAnchor>
  <xdr:twoCellAnchor>
    <xdr:from>
      <xdr:col>0</xdr:col>
      <xdr:colOff>1990725</xdr:colOff>
      <xdr:row>158</xdr:row>
      <xdr:rowOff>38101</xdr:rowOff>
    </xdr:from>
    <xdr:to>
      <xdr:col>3</xdr:col>
      <xdr:colOff>19050</xdr:colOff>
      <xdr:row>161</xdr:row>
      <xdr:rowOff>42673</xdr:rowOff>
    </xdr:to>
    <xdr:sp macro="" textlink="">
      <xdr:nvSpPr>
        <xdr:cNvPr id="26" name="Rounded Rectangle 25"/>
        <xdr:cNvSpPr/>
      </xdr:nvSpPr>
      <xdr:spPr>
        <a:xfrm>
          <a:off x="1990725" y="32775526"/>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0-1</a:t>
          </a:r>
          <a:r>
            <a:rPr lang="en-US" sz="1200" baseline="0"/>
            <a:t> Spring:</a:t>
          </a:r>
        </a:p>
        <a:p>
          <a:pPr algn="ctr"/>
          <a:r>
            <a:rPr lang="en-US" sz="1200" baseline="0"/>
            <a:t>"Equ Flex" </a:t>
          </a:r>
          <a:r>
            <a:rPr lang="en-US" sz="1200" baseline="0">
              <a:latin typeface="Symbol" pitchFamily="18" charset="2"/>
            </a:rPr>
            <a:t>D</a:t>
          </a:r>
          <a:r>
            <a:rPr lang="en-US" sz="1200" baseline="0">
              <a:latin typeface="+mn-lt"/>
            </a:rPr>
            <a:t>Z</a:t>
          </a:r>
          <a:r>
            <a:rPr lang="en-US" sz="1200" baseline="0"/>
            <a:t> Results</a:t>
          </a:r>
          <a:endParaRPr lang="en-US" sz="1200"/>
        </a:p>
      </xdr:txBody>
    </xdr:sp>
    <xdr:clientData/>
  </xdr:twoCellAnchor>
  <xdr:twoCellAnchor editAs="oneCell">
    <xdr:from>
      <xdr:col>0</xdr:col>
      <xdr:colOff>104775</xdr:colOff>
      <xdr:row>175</xdr:row>
      <xdr:rowOff>171450</xdr:rowOff>
    </xdr:from>
    <xdr:to>
      <xdr:col>4</xdr:col>
      <xdr:colOff>45287</xdr:colOff>
      <xdr:row>190</xdr:row>
      <xdr:rowOff>57150</xdr:rowOff>
    </xdr:to>
    <xdr:pic>
      <xdr:nvPicPr>
        <xdr:cNvPr id="27" name="Picture 26" descr="0-1 Spring Equ+ Flex Ydisp.JPG"/>
        <xdr:cNvPicPr>
          <a:picLocks noChangeAspect="1"/>
        </xdr:cNvPicPr>
      </xdr:nvPicPr>
      <xdr:blipFill>
        <a:blip xmlns:r="http://schemas.openxmlformats.org/officeDocument/2006/relationships" r:embed="rId6" cstate="print"/>
        <a:stretch>
          <a:fillRect/>
        </a:stretch>
      </xdr:blipFill>
      <xdr:spPr>
        <a:xfrm>
          <a:off x="104775" y="27098625"/>
          <a:ext cx="453156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180976</xdr:colOff>
      <xdr:row>191</xdr:row>
      <xdr:rowOff>104775</xdr:rowOff>
    </xdr:from>
    <xdr:to>
      <xdr:col>8</xdr:col>
      <xdr:colOff>321513</xdr:colOff>
      <xdr:row>205</xdr:row>
      <xdr:rowOff>180975</xdr:rowOff>
    </xdr:to>
    <xdr:pic>
      <xdr:nvPicPr>
        <xdr:cNvPr id="28" name="Picture 27" descr="0-1 Spring Equ+ Flex Zdisp.JPG"/>
        <xdr:cNvPicPr>
          <a:picLocks noChangeAspect="1"/>
        </xdr:cNvPicPr>
      </xdr:nvPicPr>
      <xdr:blipFill>
        <a:blip xmlns:r="http://schemas.openxmlformats.org/officeDocument/2006/relationships" r:embed="rId7" cstate="print"/>
        <a:stretch>
          <a:fillRect/>
        </a:stretch>
      </xdr:blipFill>
      <xdr:spPr>
        <a:xfrm>
          <a:off x="3981451" y="39004875"/>
          <a:ext cx="453156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0</xdr:col>
      <xdr:colOff>252984</xdr:colOff>
      <xdr:row>35</xdr:row>
      <xdr:rowOff>30290</xdr:rowOff>
    </xdr:from>
    <xdr:to>
      <xdr:col>4</xdr:col>
      <xdr:colOff>963497</xdr:colOff>
      <xdr:row>47</xdr:row>
      <xdr:rowOff>12764</xdr:rowOff>
    </xdr:to>
    <xdr:grpSp>
      <xdr:nvGrpSpPr>
        <xdr:cNvPr id="16" name="Group 15"/>
        <xdr:cNvGrpSpPr/>
      </xdr:nvGrpSpPr>
      <xdr:grpSpPr>
        <a:xfrm>
          <a:off x="252984" y="7564565"/>
          <a:ext cx="5301563" cy="2268474"/>
          <a:chOff x="433388" y="6796088"/>
          <a:chExt cx="4963528" cy="2419350"/>
        </a:xfrm>
      </xdr:grpSpPr>
      <xdr:pic>
        <xdr:nvPicPr>
          <xdr:cNvPr id="18" name="Picture 17" descr="closeup of probe points.JPG"/>
          <xdr:cNvPicPr>
            <a:picLocks noChangeAspect="1"/>
          </xdr:cNvPicPr>
        </xdr:nvPicPr>
        <xdr:blipFill>
          <a:blip xmlns:r="http://schemas.openxmlformats.org/officeDocument/2006/relationships" r:embed="rId8" cstate="print"/>
          <a:srcRect t="16668" r="31094"/>
          <a:stretch>
            <a:fillRect/>
          </a:stretch>
        </xdr:blipFill>
        <xdr:spPr>
          <a:xfrm>
            <a:off x="433388" y="6929438"/>
            <a:ext cx="2914650" cy="22860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xnSp macro="">
        <xdr:nvCxnSpPr>
          <xdr:cNvPr id="22" name="Straight Arrow Connector 21"/>
          <xdr:cNvCxnSpPr/>
        </xdr:nvCxnSpPr>
        <xdr:spPr>
          <a:xfrm rot="10800000" flipV="1">
            <a:off x="2709863" y="6953250"/>
            <a:ext cx="1695450" cy="657224"/>
          </a:xfrm>
          <a:prstGeom prst="straightConnector1">
            <a:avLst/>
          </a:prstGeom>
          <a:ln w="12700" cap="flat">
            <a:solidFill>
              <a:sysClr val="windowText" lastClr="000000"/>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xdr:cNvCxnSpPr/>
        </xdr:nvCxnSpPr>
        <xdr:spPr>
          <a:xfrm rot="10800000">
            <a:off x="2295525" y="7872413"/>
            <a:ext cx="2095500" cy="628650"/>
          </a:xfrm>
          <a:prstGeom prst="straightConnector1">
            <a:avLst/>
          </a:prstGeom>
          <a:ln w="12700" cap="flat">
            <a:solidFill>
              <a:sysClr val="windowText" lastClr="000000"/>
            </a:solidFill>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30" name="TextBox 29"/>
          <xdr:cNvSpPr txBox="1"/>
        </xdr:nvSpPr>
        <xdr:spPr>
          <a:xfrm>
            <a:off x="4414837" y="6796088"/>
            <a:ext cx="9820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109852</a:t>
            </a:r>
          </a:p>
        </xdr:txBody>
      </xdr:sp>
      <xdr:sp macro="" textlink="">
        <xdr:nvSpPr>
          <xdr:cNvPr id="31" name="TextBox 30"/>
          <xdr:cNvSpPr txBox="1"/>
        </xdr:nvSpPr>
        <xdr:spPr>
          <a:xfrm>
            <a:off x="4405313" y="8367712"/>
            <a:ext cx="989983" cy="282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109844</a:t>
            </a:r>
          </a:p>
        </xdr:txBody>
      </xdr:sp>
    </xdr:grpSp>
    <xdr:clientData/>
  </xdr:twoCellAnchor>
  <xdr:twoCellAnchor>
    <xdr:from>
      <xdr:col>0</xdr:col>
      <xdr:colOff>252793</xdr:colOff>
      <xdr:row>51</xdr:row>
      <xdr:rowOff>57126</xdr:rowOff>
    </xdr:from>
    <xdr:to>
      <xdr:col>4</xdr:col>
      <xdr:colOff>377324</xdr:colOff>
      <xdr:row>62</xdr:row>
      <xdr:rowOff>161925</xdr:rowOff>
    </xdr:to>
    <xdr:grpSp>
      <xdr:nvGrpSpPr>
        <xdr:cNvPr id="32" name="Group 31"/>
        <xdr:cNvGrpSpPr/>
      </xdr:nvGrpSpPr>
      <xdr:grpSpPr>
        <a:xfrm>
          <a:off x="252793" y="10639401"/>
          <a:ext cx="4715581" cy="2200299"/>
          <a:chOff x="457200" y="10001250"/>
          <a:chExt cx="4714838" cy="2490788"/>
        </a:xfrm>
      </xdr:grpSpPr>
      <xdr:pic>
        <xdr:nvPicPr>
          <xdr:cNvPr id="33" name="Picture 32" descr="closeup of probe points (side).JPG"/>
          <xdr:cNvPicPr>
            <a:picLocks noChangeAspect="1"/>
          </xdr:cNvPicPr>
        </xdr:nvPicPr>
        <xdr:blipFill>
          <a:blip xmlns:r="http://schemas.openxmlformats.org/officeDocument/2006/relationships" r:embed="rId9" cstate="print"/>
          <a:srcRect t="9375" r="31092" b="6944"/>
          <a:stretch>
            <a:fillRect/>
          </a:stretch>
        </xdr:blipFill>
        <xdr:spPr>
          <a:xfrm>
            <a:off x="457200" y="10196513"/>
            <a:ext cx="3124200" cy="2295525"/>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xnSp macro="">
        <xdr:nvCxnSpPr>
          <xdr:cNvPr id="34" name="Straight Arrow Connector 33"/>
          <xdr:cNvCxnSpPr/>
        </xdr:nvCxnSpPr>
        <xdr:spPr>
          <a:xfrm rot="10800000" flipV="1">
            <a:off x="3195637" y="10606088"/>
            <a:ext cx="938211" cy="523874"/>
          </a:xfrm>
          <a:prstGeom prst="straightConnector1">
            <a:avLst/>
          </a:prstGeom>
          <a:ln w="12700" cap="flat">
            <a:solidFill>
              <a:sysClr val="windowText" lastClr="000000"/>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xdr:nvCxnSpPr>
        <xdr:spPr>
          <a:xfrm rot="10800000" flipV="1">
            <a:off x="2476500" y="10177462"/>
            <a:ext cx="1647824" cy="952497"/>
          </a:xfrm>
          <a:prstGeom prst="straightConnector1">
            <a:avLst/>
          </a:prstGeom>
          <a:ln w="12700" cap="flat">
            <a:solidFill>
              <a:sysClr val="windowText" lastClr="000000"/>
            </a:solidFill>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36" name="TextBox 35"/>
          <xdr:cNvSpPr txBox="1"/>
        </xdr:nvSpPr>
        <xdr:spPr>
          <a:xfrm>
            <a:off x="4105274" y="10458450"/>
            <a:ext cx="1057752" cy="282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109852</a:t>
            </a:r>
          </a:p>
        </xdr:txBody>
      </xdr:sp>
      <xdr:sp macro="" textlink="">
        <xdr:nvSpPr>
          <xdr:cNvPr id="37" name="TextBox 36"/>
          <xdr:cNvSpPr txBox="1"/>
        </xdr:nvSpPr>
        <xdr:spPr>
          <a:xfrm>
            <a:off x="4114800" y="10001250"/>
            <a:ext cx="1057238" cy="291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109844</a:t>
            </a:r>
          </a:p>
        </xdr:txBody>
      </xdr:sp>
    </xdr:grpSp>
    <xdr:clientData/>
  </xdr:twoCellAnchor>
  <xdr:twoCellAnchor>
    <xdr:from>
      <xdr:col>0</xdr:col>
      <xdr:colOff>514350</xdr:colOff>
      <xdr:row>52</xdr:row>
      <xdr:rowOff>104775</xdr:rowOff>
    </xdr:from>
    <xdr:to>
      <xdr:col>0</xdr:col>
      <xdr:colOff>1367828</xdr:colOff>
      <xdr:row>56</xdr:row>
      <xdr:rowOff>164548</xdr:rowOff>
    </xdr:to>
    <xdr:grpSp>
      <xdr:nvGrpSpPr>
        <xdr:cNvPr id="41" name="Group 40"/>
        <xdr:cNvGrpSpPr/>
      </xdr:nvGrpSpPr>
      <xdr:grpSpPr>
        <a:xfrm>
          <a:off x="514350" y="10877550"/>
          <a:ext cx="853478" cy="821773"/>
          <a:chOff x="681037" y="10587038"/>
          <a:chExt cx="853478" cy="821773"/>
        </a:xfrm>
      </xdr:grpSpPr>
      <xdr:grpSp>
        <xdr:nvGrpSpPr>
          <xdr:cNvPr id="42" name="Group 61"/>
          <xdr:cNvGrpSpPr/>
        </xdr:nvGrpSpPr>
        <xdr:grpSpPr>
          <a:xfrm>
            <a:off x="857253" y="10587038"/>
            <a:ext cx="677262" cy="624681"/>
            <a:chOff x="857253" y="10587038"/>
            <a:chExt cx="677262" cy="624681"/>
          </a:xfrm>
        </xdr:grpSpPr>
        <xdr:grpSp>
          <xdr:nvGrpSpPr>
            <xdr:cNvPr id="44" name="Group 56"/>
            <xdr:cNvGrpSpPr/>
          </xdr:nvGrpSpPr>
          <xdr:grpSpPr>
            <a:xfrm>
              <a:off x="857253" y="10754519"/>
              <a:ext cx="462754" cy="457200"/>
              <a:chOff x="4752978" y="10987881"/>
              <a:chExt cx="462754" cy="457200"/>
            </a:xfrm>
          </xdr:grpSpPr>
          <xdr:cxnSp macro="">
            <xdr:nvCxnSpPr>
              <xdr:cNvPr id="46" name="Straight Arrow Connector 45"/>
              <xdr:cNvCxnSpPr/>
            </xdr:nvCxnSpPr>
            <xdr:spPr>
              <a:xfrm rot="10800000">
                <a:off x="4752978" y="11441116"/>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47" name="Straight Arrow Connector 46"/>
              <xdr:cNvCxnSpPr/>
            </xdr:nvCxnSpPr>
            <xdr:spPr>
              <a:xfrm rot="5400000" flipH="1" flipV="1">
                <a:off x="4986338" y="11215687"/>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sp macro="" textlink="">
          <xdr:nvSpPr>
            <xdr:cNvPr id="45" name="TextBox 44"/>
            <xdr:cNvSpPr txBox="1"/>
          </xdr:nvSpPr>
          <xdr:spPr>
            <a:xfrm>
              <a:off x="1281112" y="10587038"/>
              <a:ext cx="2534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Y</a:t>
              </a:r>
            </a:p>
          </xdr:txBody>
        </xdr:sp>
      </xdr:grpSp>
      <xdr:sp macro="" textlink="">
        <xdr:nvSpPr>
          <xdr:cNvPr id="43" name="TextBox 42"/>
          <xdr:cNvSpPr txBox="1"/>
        </xdr:nvSpPr>
        <xdr:spPr>
          <a:xfrm>
            <a:off x="681037" y="11144251"/>
            <a:ext cx="2507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Z</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1181100</xdr:colOff>
      <xdr:row>127</xdr:row>
      <xdr:rowOff>66675</xdr:rowOff>
    </xdr:from>
    <xdr:to>
      <xdr:col>2</xdr:col>
      <xdr:colOff>533400</xdr:colOff>
      <xdr:row>130</xdr:row>
      <xdr:rowOff>71247</xdr:rowOff>
    </xdr:to>
    <xdr:sp macro="" textlink="">
      <xdr:nvSpPr>
        <xdr:cNvPr id="19" name="Rounded Rectangle 18"/>
        <xdr:cNvSpPr/>
      </xdr:nvSpPr>
      <xdr:spPr>
        <a:xfrm>
          <a:off x="1181100" y="26041350"/>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lt1"/>
              </a:solidFill>
              <a:latin typeface="+mn-lt"/>
              <a:ea typeface="+mn-ea"/>
              <a:cs typeface="+mn-cs"/>
            </a:rPr>
            <a:t>1-2</a:t>
          </a:r>
          <a:r>
            <a:rPr lang="en-US" sz="1200" baseline="0"/>
            <a:t> Spring:</a:t>
          </a:r>
        </a:p>
        <a:p>
          <a:pPr algn="ctr"/>
          <a:r>
            <a:rPr lang="en-US" sz="1200" baseline="0"/>
            <a:t>"Equ Flex" </a:t>
          </a:r>
          <a:r>
            <a:rPr lang="en-US" sz="1200" baseline="0">
              <a:latin typeface="+mn-lt"/>
            </a:rPr>
            <a:t>Stress</a:t>
          </a:r>
          <a:r>
            <a:rPr lang="en-US" sz="1200" baseline="0"/>
            <a:t> Results</a:t>
          </a:r>
          <a:endParaRPr lang="en-US" sz="1200"/>
        </a:p>
      </xdr:txBody>
    </xdr:sp>
    <xdr:clientData/>
  </xdr:twoCellAnchor>
  <xdr:twoCellAnchor>
    <xdr:from>
      <xdr:col>5</xdr:col>
      <xdr:colOff>57149</xdr:colOff>
      <xdr:row>145</xdr:row>
      <xdr:rowOff>76200</xdr:rowOff>
    </xdr:from>
    <xdr:to>
      <xdr:col>7</xdr:col>
      <xdr:colOff>323849</xdr:colOff>
      <xdr:row>148</xdr:row>
      <xdr:rowOff>80772</xdr:rowOff>
    </xdr:to>
    <xdr:sp macro="" textlink="">
      <xdr:nvSpPr>
        <xdr:cNvPr id="20" name="Rounded Rectangle 19"/>
        <xdr:cNvSpPr/>
      </xdr:nvSpPr>
      <xdr:spPr>
        <a:xfrm>
          <a:off x="4972049" y="29479875"/>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lt1"/>
              </a:solidFill>
              <a:latin typeface="+mn-lt"/>
              <a:ea typeface="+mn-ea"/>
              <a:cs typeface="+mn-cs"/>
            </a:rPr>
            <a:t>1-2</a:t>
          </a:r>
          <a:r>
            <a:rPr lang="en-US" sz="1200" baseline="0"/>
            <a:t> Spring:</a:t>
          </a:r>
        </a:p>
        <a:p>
          <a:pPr algn="ctr"/>
          <a:r>
            <a:rPr lang="en-US" sz="1200" baseline="0"/>
            <a:t>"Equ Flex" </a:t>
          </a:r>
          <a:r>
            <a:rPr lang="en-US" sz="1200" baseline="0">
              <a:latin typeface="Symbol" pitchFamily="18" charset="2"/>
            </a:rPr>
            <a:t>D</a:t>
          </a:r>
          <a:r>
            <a:rPr lang="en-US" sz="1200" baseline="0">
              <a:latin typeface="+mn-lt"/>
            </a:rPr>
            <a:t>Y</a:t>
          </a:r>
          <a:r>
            <a:rPr lang="en-US" sz="1200" baseline="0"/>
            <a:t> Results</a:t>
          </a:r>
          <a:endParaRPr lang="en-US" sz="1200"/>
        </a:p>
      </xdr:txBody>
    </xdr:sp>
    <xdr:clientData/>
  </xdr:twoCellAnchor>
  <xdr:twoCellAnchor>
    <xdr:from>
      <xdr:col>1</xdr:col>
      <xdr:colOff>142875</xdr:colOff>
      <xdr:row>93</xdr:row>
      <xdr:rowOff>38101</xdr:rowOff>
    </xdr:from>
    <xdr:to>
      <xdr:col>3</xdr:col>
      <xdr:colOff>9525</xdr:colOff>
      <xdr:row>96</xdr:row>
      <xdr:rowOff>42673</xdr:rowOff>
    </xdr:to>
    <xdr:sp macro="" textlink="">
      <xdr:nvSpPr>
        <xdr:cNvPr id="21" name="Rounded Rectangle 20"/>
        <xdr:cNvSpPr/>
      </xdr:nvSpPr>
      <xdr:spPr>
        <a:xfrm>
          <a:off x="1771650" y="19535776"/>
          <a:ext cx="13716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lt1"/>
              </a:solidFill>
              <a:latin typeface="+mn-lt"/>
              <a:ea typeface="+mn-ea"/>
              <a:cs typeface="+mn-cs"/>
            </a:rPr>
            <a:t>1-2</a:t>
          </a:r>
          <a:r>
            <a:rPr lang="en-US" sz="1200" baseline="0"/>
            <a:t> Spring:</a:t>
          </a:r>
        </a:p>
        <a:p>
          <a:pPr algn="ctr"/>
          <a:r>
            <a:rPr lang="en-US" sz="1200" baseline="0">
              <a:latin typeface="+mn-lt"/>
            </a:rPr>
            <a:t>FEA Setup</a:t>
          </a:r>
          <a:endParaRPr lang="en-US" sz="1200"/>
        </a:p>
      </xdr:txBody>
    </xdr:sp>
    <xdr:clientData/>
  </xdr:twoCellAnchor>
  <xdr:twoCellAnchor>
    <xdr:from>
      <xdr:col>5</xdr:col>
      <xdr:colOff>95249</xdr:colOff>
      <xdr:row>111</xdr:row>
      <xdr:rowOff>38100</xdr:rowOff>
    </xdr:from>
    <xdr:to>
      <xdr:col>6</xdr:col>
      <xdr:colOff>914399</xdr:colOff>
      <xdr:row>114</xdr:row>
      <xdr:rowOff>42672</xdr:rowOff>
    </xdr:to>
    <xdr:sp macro="" textlink="">
      <xdr:nvSpPr>
        <xdr:cNvPr id="22" name="Rounded Rectangle 21"/>
        <xdr:cNvSpPr/>
      </xdr:nvSpPr>
      <xdr:spPr>
        <a:xfrm>
          <a:off x="5010149" y="22964775"/>
          <a:ext cx="13716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lt1"/>
              </a:solidFill>
              <a:latin typeface="+mn-lt"/>
              <a:ea typeface="+mn-ea"/>
              <a:cs typeface="+mn-cs"/>
            </a:rPr>
            <a:t>1-2</a:t>
          </a:r>
          <a:r>
            <a:rPr lang="en-US" sz="1200" baseline="0"/>
            <a:t> Spring:</a:t>
          </a:r>
        </a:p>
        <a:p>
          <a:pPr algn="ctr"/>
          <a:r>
            <a:rPr lang="en-US" sz="1200" baseline="0">
              <a:latin typeface="+mn-lt"/>
            </a:rPr>
            <a:t>After Meshing</a:t>
          </a:r>
          <a:endParaRPr lang="en-US" sz="1200"/>
        </a:p>
      </xdr:txBody>
    </xdr:sp>
    <xdr:clientData/>
  </xdr:twoCellAnchor>
  <xdr:twoCellAnchor>
    <xdr:from>
      <xdr:col>0</xdr:col>
      <xdr:colOff>1219201</xdr:colOff>
      <xdr:row>195</xdr:row>
      <xdr:rowOff>47625</xdr:rowOff>
    </xdr:from>
    <xdr:to>
      <xdr:col>2</xdr:col>
      <xdr:colOff>571501</xdr:colOff>
      <xdr:row>198</xdr:row>
      <xdr:rowOff>52197</xdr:rowOff>
    </xdr:to>
    <xdr:sp macro="" textlink="">
      <xdr:nvSpPr>
        <xdr:cNvPr id="23" name="Rounded Rectangle 22"/>
        <xdr:cNvSpPr/>
      </xdr:nvSpPr>
      <xdr:spPr>
        <a:xfrm>
          <a:off x="1219201" y="38976300"/>
          <a:ext cx="1828800" cy="576072"/>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rtlCol="0" anchor="ctr"/>
        <a:lstStyle/>
        <a:p>
          <a:pPr algn="ctr"/>
          <a:r>
            <a:rPr lang="en-US" sz="1200"/>
            <a:t>1-2</a:t>
          </a:r>
          <a:r>
            <a:rPr lang="en-US" sz="1200" baseline="0"/>
            <a:t> Spring:</a:t>
          </a:r>
        </a:p>
        <a:p>
          <a:pPr algn="ctr"/>
          <a:r>
            <a:rPr lang="en-US" sz="1200" baseline="0"/>
            <a:t>"Equ+ Flex" </a:t>
          </a:r>
          <a:r>
            <a:rPr lang="en-US" sz="1200" baseline="0">
              <a:latin typeface="Symbol" pitchFamily="18" charset="2"/>
            </a:rPr>
            <a:t>D</a:t>
          </a:r>
          <a:r>
            <a:rPr lang="en-US" sz="1200" baseline="0">
              <a:latin typeface="+mn-lt"/>
            </a:rPr>
            <a:t>Z</a:t>
          </a:r>
          <a:r>
            <a:rPr lang="en-US" sz="1200" baseline="0"/>
            <a:t> Results</a:t>
          </a:r>
          <a:endParaRPr lang="en-US" sz="1200"/>
        </a:p>
      </xdr:txBody>
    </xdr:sp>
    <xdr:clientData/>
  </xdr:twoCellAnchor>
  <xdr:twoCellAnchor>
    <xdr:from>
      <xdr:col>5</xdr:col>
      <xdr:colOff>95249</xdr:colOff>
      <xdr:row>179</xdr:row>
      <xdr:rowOff>123825</xdr:rowOff>
    </xdr:from>
    <xdr:to>
      <xdr:col>7</xdr:col>
      <xdr:colOff>361949</xdr:colOff>
      <xdr:row>182</xdr:row>
      <xdr:rowOff>128397</xdr:rowOff>
    </xdr:to>
    <xdr:sp macro="" textlink="">
      <xdr:nvSpPr>
        <xdr:cNvPr id="24" name="Rounded Rectangle 23"/>
        <xdr:cNvSpPr/>
      </xdr:nvSpPr>
      <xdr:spPr>
        <a:xfrm>
          <a:off x="5010149" y="36004500"/>
          <a:ext cx="1828800" cy="576072"/>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rtlCol="0" anchor="ctr"/>
        <a:lstStyle/>
        <a:p>
          <a:pPr algn="ctr"/>
          <a:r>
            <a:rPr lang="en-US" sz="1200"/>
            <a:t>1-2</a:t>
          </a:r>
          <a:r>
            <a:rPr lang="en-US" sz="1200" baseline="0"/>
            <a:t> Spring:</a:t>
          </a:r>
        </a:p>
        <a:p>
          <a:pPr algn="ctr"/>
          <a:r>
            <a:rPr lang="en-US" sz="1200" baseline="0"/>
            <a:t>"Equ+ Flex" </a:t>
          </a:r>
          <a:r>
            <a:rPr lang="en-US" sz="1200" baseline="0">
              <a:latin typeface="Symbol" pitchFamily="18" charset="2"/>
            </a:rPr>
            <a:t>D</a:t>
          </a:r>
          <a:r>
            <a:rPr lang="en-US" sz="1200" baseline="0">
              <a:latin typeface="+mn-lt"/>
            </a:rPr>
            <a:t>Y</a:t>
          </a:r>
          <a:r>
            <a:rPr lang="en-US" sz="1200" baseline="0"/>
            <a:t> Results</a:t>
          </a:r>
          <a:endParaRPr lang="en-US" sz="1200"/>
        </a:p>
      </xdr:txBody>
    </xdr:sp>
    <xdr:clientData/>
  </xdr:twoCellAnchor>
  <xdr:twoCellAnchor>
    <xdr:from>
      <xdr:col>0</xdr:col>
      <xdr:colOff>1200150</xdr:colOff>
      <xdr:row>161</xdr:row>
      <xdr:rowOff>47626</xdr:rowOff>
    </xdr:from>
    <xdr:to>
      <xdr:col>2</xdr:col>
      <xdr:colOff>552450</xdr:colOff>
      <xdr:row>164</xdr:row>
      <xdr:rowOff>52198</xdr:rowOff>
    </xdr:to>
    <xdr:sp macro="" textlink="">
      <xdr:nvSpPr>
        <xdr:cNvPr id="25" name="Rounded Rectangle 24"/>
        <xdr:cNvSpPr/>
      </xdr:nvSpPr>
      <xdr:spPr>
        <a:xfrm>
          <a:off x="1200150" y="32499301"/>
          <a:ext cx="1828800" cy="5760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t>1-2</a:t>
          </a:r>
          <a:r>
            <a:rPr lang="en-US" sz="1200" baseline="0"/>
            <a:t> Spring:</a:t>
          </a:r>
        </a:p>
        <a:p>
          <a:pPr algn="ctr"/>
          <a:r>
            <a:rPr lang="en-US" sz="1200" baseline="0"/>
            <a:t>"Equ Flex" </a:t>
          </a:r>
          <a:r>
            <a:rPr lang="en-US" sz="1200" baseline="0">
              <a:latin typeface="Symbol" pitchFamily="18" charset="2"/>
            </a:rPr>
            <a:t>D</a:t>
          </a:r>
          <a:r>
            <a:rPr lang="en-US" sz="1200" baseline="0">
              <a:latin typeface="+mn-lt"/>
            </a:rPr>
            <a:t>Z</a:t>
          </a:r>
          <a:r>
            <a:rPr lang="en-US" sz="1200" baseline="0"/>
            <a:t> Results</a:t>
          </a:r>
          <a:endParaRPr lang="en-US" sz="1200"/>
        </a:p>
      </xdr:txBody>
    </xdr:sp>
    <xdr:clientData/>
  </xdr:twoCellAnchor>
  <xdr:twoCellAnchor editAs="oneCell">
    <xdr:from>
      <xdr:col>3</xdr:col>
      <xdr:colOff>171451</xdr:colOff>
      <xdr:row>92</xdr:row>
      <xdr:rowOff>133350</xdr:rowOff>
    </xdr:from>
    <xdr:to>
      <xdr:col>8</xdr:col>
      <xdr:colOff>429753</xdr:colOff>
      <xdr:row>107</xdr:row>
      <xdr:rowOff>19050</xdr:rowOff>
    </xdr:to>
    <xdr:pic>
      <xdr:nvPicPr>
        <xdr:cNvPr id="28" name="Picture 27" descr="1-2 Spring FEA setup.JPG"/>
        <xdr:cNvPicPr>
          <a:picLocks noChangeAspect="1"/>
        </xdr:cNvPicPr>
      </xdr:nvPicPr>
      <xdr:blipFill>
        <a:blip xmlns:r="http://schemas.openxmlformats.org/officeDocument/2006/relationships" r:embed="rId1" cstate="print"/>
        <a:stretch>
          <a:fillRect/>
        </a:stretch>
      </xdr:blipFill>
      <xdr:spPr>
        <a:xfrm>
          <a:off x="3581401" y="10572750"/>
          <a:ext cx="4363577"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133350</xdr:colOff>
      <xdr:row>110</xdr:row>
      <xdr:rowOff>114300</xdr:rowOff>
    </xdr:from>
    <xdr:to>
      <xdr:col>4</xdr:col>
      <xdr:colOff>886952</xdr:colOff>
      <xdr:row>125</xdr:row>
      <xdr:rowOff>0</xdr:rowOff>
    </xdr:to>
    <xdr:pic>
      <xdr:nvPicPr>
        <xdr:cNvPr id="29" name="Picture 28" descr="1-2 Spring mesh.JPG"/>
        <xdr:cNvPicPr>
          <a:picLocks noChangeAspect="1"/>
        </xdr:cNvPicPr>
      </xdr:nvPicPr>
      <xdr:blipFill>
        <a:blip xmlns:r="http://schemas.openxmlformats.org/officeDocument/2006/relationships" r:embed="rId2" cstate="print"/>
        <a:stretch>
          <a:fillRect/>
        </a:stretch>
      </xdr:blipFill>
      <xdr:spPr>
        <a:xfrm>
          <a:off x="133350" y="13982700"/>
          <a:ext cx="4363577"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57151</xdr:colOff>
      <xdr:row>126</xdr:row>
      <xdr:rowOff>123825</xdr:rowOff>
    </xdr:from>
    <xdr:to>
      <xdr:col>8</xdr:col>
      <xdr:colOff>391653</xdr:colOff>
      <xdr:row>141</xdr:row>
      <xdr:rowOff>9525</xdr:rowOff>
    </xdr:to>
    <xdr:pic>
      <xdr:nvPicPr>
        <xdr:cNvPr id="30" name="Picture 29" descr="1-2 Spring Equ Flex Stress.JPG"/>
        <xdr:cNvPicPr>
          <a:picLocks noChangeAspect="1"/>
        </xdr:cNvPicPr>
      </xdr:nvPicPr>
      <xdr:blipFill>
        <a:blip xmlns:r="http://schemas.openxmlformats.org/officeDocument/2006/relationships" r:embed="rId3" cstate="print"/>
        <a:stretch>
          <a:fillRect/>
        </a:stretch>
      </xdr:blipFill>
      <xdr:spPr>
        <a:xfrm>
          <a:off x="3190876" y="25917525"/>
          <a:ext cx="4744577"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133350</xdr:colOff>
      <xdr:row>144</xdr:row>
      <xdr:rowOff>171450</xdr:rowOff>
    </xdr:from>
    <xdr:to>
      <xdr:col>4</xdr:col>
      <xdr:colOff>886952</xdr:colOff>
      <xdr:row>159</xdr:row>
      <xdr:rowOff>57150</xdr:rowOff>
    </xdr:to>
    <xdr:pic>
      <xdr:nvPicPr>
        <xdr:cNvPr id="31" name="Picture 30" descr="1-2 Spring Equ Flex Ydisp.JPG"/>
        <xdr:cNvPicPr>
          <a:picLocks noChangeAspect="1"/>
        </xdr:cNvPicPr>
      </xdr:nvPicPr>
      <xdr:blipFill>
        <a:blip xmlns:r="http://schemas.openxmlformats.org/officeDocument/2006/relationships" r:embed="rId4" cstate="print"/>
        <a:stretch>
          <a:fillRect/>
        </a:stretch>
      </xdr:blipFill>
      <xdr:spPr>
        <a:xfrm>
          <a:off x="133350" y="20516850"/>
          <a:ext cx="467790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28576</xdr:colOff>
      <xdr:row>160</xdr:row>
      <xdr:rowOff>152400</xdr:rowOff>
    </xdr:from>
    <xdr:to>
      <xdr:col>8</xdr:col>
      <xdr:colOff>363078</xdr:colOff>
      <xdr:row>175</xdr:row>
      <xdr:rowOff>38100</xdr:rowOff>
    </xdr:to>
    <xdr:pic>
      <xdr:nvPicPr>
        <xdr:cNvPr id="32" name="Picture 31" descr="1-2 Spring Equ Flex Zdisp.JPG"/>
        <xdr:cNvPicPr>
          <a:picLocks noChangeAspect="1"/>
        </xdr:cNvPicPr>
      </xdr:nvPicPr>
      <xdr:blipFill>
        <a:blip xmlns:r="http://schemas.openxmlformats.org/officeDocument/2006/relationships" r:embed="rId5" cstate="print"/>
        <a:stretch>
          <a:fillRect/>
        </a:stretch>
      </xdr:blipFill>
      <xdr:spPr>
        <a:xfrm>
          <a:off x="3438526" y="23545800"/>
          <a:ext cx="4439777"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152400</xdr:colOff>
      <xdr:row>178</xdr:row>
      <xdr:rowOff>180975</xdr:rowOff>
    </xdr:from>
    <xdr:to>
      <xdr:col>4</xdr:col>
      <xdr:colOff>906002</xdr:colOff>
      <xdr:row>193</xdr:row>
      <xdr:rowOff>66675</xdr:rowOff>
    </xdr:to>
    <xdr:pic>
      <xdr:nvPicPr>
        <xdr:cNvPr id="33" name="Picture 32" descr="1-2 Spring Equ+ Flex Ydisp.JPG"/>
        <xdr:cNvPicPr>
          <a:picLocks noChangeAspect="1"/>
        </xdr:cNvPicPr>
      </xdr:nvPicPr>
      <xdr:blipFill>
        <a:blip xmlns:r="http://schemas.openxmlformats.org/officeDocument/2006/relationships" r:embed="rId6" cstate="print"/>
        <a:stretch>
          <a:fillRect/>
        </a:stretch>
      </xdr:blipFill>
      <xdr:spPr>
        <a:xfrm>
          <a:off x="152400" y="27003375"/>
          <a:ext cx="4677902"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57151</xdr:colOff>
      <xdr:row>194</xdr:row>
      <xdr:rowOff>114300</xdr:rowOff>
    </xdr:from>
    <xdr:to>
      <xdr:col>8</xdr:col>
      <xdr:colOff>391653</xdr:colOff>
      <xdr:row>209</xdr:row>
      <xdr:rowOff>0</xdr:rowOff>
    </xdr:to>
    <xdr:pic>
      <xdr:nvPicPr>
        <xdr:cNvPr id="34" name="Picture 33" descr="1-2 Spring Equ+ Flex Zdisp.JPG"/>
        <xdr:cNvPicPr>
          <a:picLocks noChangeAspect="1"/>
        </xdr:cNvPicPr>
      </xdr:nvPicPr>
      <xdr:blipFill>
        <a:blip xmlns:r="http://schemas.openxmlformats.org/officeDocument/2006/relationships" r:embed="rId7" cstate="print"/>
        <a:stretch>
          <a:fillRect/>
        </a:stretch>
      </xdr:blipFill>
      <xdr:spPr>
        <a:xfrm>
          <a:off x="3467101" y="29984700"/>
          <a:ext cx="4439777" cy="27432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0</xdr:col>
      <xdr:colOff>433388</xdr:colOff>
      <xdr:row>33</xdr:row>
      <xdr:rowOff>38124</xdr:rowOff>
    </xdr:from>
    <xdr:to>
      <xdr:col>5</xdr:col>
      <xdr:colOff>333448</xdr:colOff>
      <xdr:row>45</xdr:row>
      <xdr:rowOff>171474</xdr:rowOff>
    </xdr:to>
    <xdr:grpSp>
      <xdr:nvGrpSpPr>
        <xdr:cNvPr id="60" name="Group 59"/>
        <xdr:cNvGrpSpPr/>
      </xdr:nvGrpSpPr>
      <xdr:grpSpPr>
        <a:xfrm>
          <a:off x="433388" y="7200924"/>
          <a:ext cx="4814960" cy="2419350"/>
          <a:chOff x="433388" y="6796088"/>
          <a:chExt cx="4967360" cy="2419350"/>
        </a:xfrm>
      </xdr:grpSpPr>
      <xdr:pic>
        <xdr:nvPicPr>
          <xdr:cNvPr id="18" name="Picture 17" descr="closeup of probe points.JPG"/>
          <xdr:cNvPicPr>
            <a:picLocks noChangeAspect="1"/>
          </xdr:cNvPicPr>
        </xdr:nvPicPr>
        <xdr:blipFill>
          <a:blip xmlns:r="http://schemas.openxmlformats.org/officeDocument/2006/relationships" r:embed="rId8" cstate="print"/>
          <a:srcRect t="16668" r="31094"/>
          <a:stretch>
            <a:fillRect/>
          </a:stretch>
        </xdr:blipFill>
        <xdr:spPr>
          <a:xfrm>
            <a:off x="433388" y="6929438"/>
            <a:ext cx="2914650" cy="228600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xnSp macro="">
        <xdr:nvCxnSpPr>
          <xdr:cNvPr id="27" name="Straight Arrow Connector 26"/>
          <xdr:cNvCxnSpPr/>
        </xdr:nvCxnSpPr>
        <xdr:spPr>
          <a:xfrm rot="10800000" flipV="1">
            <a:off x="2709863" y="6953250"/>
            <a:ext cx="1695450" cy="657224"/>
          </a:xfrm>
          <a:prstGeom prst="straightConnector1">
            <a:avLst/>
          </a:prstGeom>
          <a:ln w="12700" cap="flat">
            <a:solidFill>
              <a:sysClr val="windowText" lastClr="000000"/>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xdr:nvCxnSpPr>
        <xdr:spPr>
          <a:xfrm rot="10800000">
            <a:off x="2295525" y="7872413"/>
            <a:ext cx="2095500" cy="628650"/>
          </a:xfrm>
          <a:prstGeom prst="straightConnector1">
            <a:avLst/>
          </a:prstGeom>
          <a:ln w="12700" cap="flat">
            <a:solidFill>
              <a:sysClr val="windowText" lastClr="000000"/>
            </a:solidFill>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38" name="TextBox 37"/>
          <xdr:cNvSpPr txBox="1"/>
        </xdr:nvSpPr>
        <xdr:spPr>
          <a:xfrm>
            <a:off x="4414837" y="6796088"/>
            <a:ext cx="9859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96845</a:t>
            </a:r>
          </a:p>
        </xdr:txBody>
      </xdr:sp>
      <xdr:sp macro="" textlink="">
        <xdr:nvSpPr>
          <xdr:cNvPr id="39" name="TextBox 38"/>
          <xdr:cNvSpPr txBox="1"/>
        </xdr:nvSpPr>
        <xdr:spPr>
          <a:xfrm>
            <a:off x="4405313" y="8367712"/>
            <a:ext cx="9859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96825</a:t>
            </a:r>
          </a:p>
        </xdr:txBody>
      </xdr:sp>
    </xdr:grpSp>
    <xdr:clientData/>
  </xdr:twoCellAnchor>
  <xdr:twoCellAnchor>
    <xdr:from>
      <xdr:col>0</xdr:col>
      <xdr:colOff>457200</xdr:colOff>
      <xdr:row>47</xdr:row>
      <xdr:rowOff>0</xdr:rowOff>
    </xdr:from>
    <xdr:to>
      <xdr:col>4</xdr:col>
      <xdr:colOff>643011</xdr:colOff>
      <xdr:row>60</xdr:row>
      <xdr:rowOff>14288</xdr:rowOff>
    </xdr:to>
    <xdr:grpSp>
      <xdr:nvGrpSpPr>
        <xdr:cNvPr id="61" name="Group 60"/>
        <xdr:cNvGrpSpPr/>
      </xdr:nvGrpSpPr>
      <xdr:grpSpPr>
        <a:xfrm>
          <a:off x="457200" y="9829800"/>
          <a:ext cx="4110111" cy="2490788"/>
          <a:chOff x="457200" y="10001250"/>
          <a:chExt cx="4643511" cy="2490788"/>
        </a:xfrm>
      </xdr:grpSpPr>
      <xdr:pic>
        <xdr:nvPicPr>
          <xdr:cNvPr id="17" name="Picture 16" descr="closeup of probe points (side).JPG"/>
          <xdr:cNvPicPr>
            <a:picLocks noChangeAspect="1"/>
          </xdr:cNvPicPr>
        </xdr:nvPicPr>
        <xdr:blipFill>
          <a:blip xmlns:r="http://schemas.openxmlformats.org/officeDocument/2006/relationships" r:embed="rId9" cstate="print"/>
          <a:srcRect t="9375" r="31092" b="6944"/>
          <a:stretch>
            <a:fillRect/>
          </a:stretch>
        </xdr:blipFill>
        <xdr:spPr>
          <a:xfrm>
            <a:off x="457200" y="10196513"/>
            <a:ext cx="3124200" cy="2295525"/>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xnSp macro="">
        <xdr:nvCxnSpPr>
          <xdr:cNvPr id="40" name="Straight Arrow Connector 39"/>
          <xdr:cNvCxnSpPr/>
        </xdr:nvCxnSpPr>
        <xdr:spPr>
          <a:xfrm rot="10800000" flipV="1">
            <a:off x="3195637" y="10606088"/>
            <a:ext cx="938211" cy="523874"/>
          </a:xfrm>
          <a:prstGeom prst="straightConnector1">
            <a:avLst/>
          </a:prstGeom>
          <a:ln w="12700" cap="flat">
            <a:solidFill>
              <a:sysClr val="windowText" lastClr="000000"/>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xdr:cNvCxnSpPr/>
        </xdr:nvCxnSpPr>
        <xdr:spPr>
          <a:xfrm rot="10800000" flipV="1">
            <a:off x="2476500" y="10177462"/>
            <a:ext cx="1647824" cy="952497"/>
          </a:xfrm>
          <a:prstGeom prst="straightConnector1">
            <a:avLst/>
          </a:prstGeom>
          <a:ln w="12700" cap="flat">
            <a:solidFill>
              <a:sysClr val="windowText" lastClr="000000"/>
            </a:solidFill>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46" name="TextBox 45"/>
          <xdr:cNvSpPr txBox="1"/>
        </xdr:nvSpPr>
        <xdr:spPr>
          <a:xfrm>
            <a:off x="4105274" y="10458450"/>
            <a:ext cx="9859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96845</a:t>
            </a:r>
          </a:p>
        </xdr:txBody>
      </xdr:sp>
      <xdr:sp macro="" textlink="">
        <xdr:nvSpPr>
          <xdr:cNvPr id="47" name="TextBox 46"/>
          <xdr:cNvSpPr txBox="1"/>
        </xdr:nvSpPr>
        <xdr:spPr>
          <a:xfrm>
            <a:off x="4114800" y="10001250"/>
            <a:ext cx="9859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Node # 96825</a:t>
            </a:r>
          </a:p>
        </xdr:txBody>
      </xdr:sp>
    </xdr:grpSp>
    <xdr:clientData/>
  </xdr:twoCellAnchor>
  <xdr:twoCellAnchor>
    <xdr:from>
      <xdr:col>0</xdr:col>
      <xdr:colOff>652462</xdr:colOff>
      <xdr:row>48</xdr:row>
      <xdr:rowOff>176213</xdr:rowOff>
    </xdr:from>
    <xdr:to>
      <xdr:col>0</xdr:col>
      <xdr:colOff>1505940</xdr:colOff>
      <xdr:row>53</xdr:row>
      <xdr:rowOff>45486</xdr:rowOff>
    </xdr:to>
    <xdr:grpSp>
      <xdr:nvGrpSpPr>
        <xdr:cNvPr id="63" name="Group 62"/>
        <xdr:cNvGrpSpPr/>
      </xdr:nvGrpSpPr>
      <xdr:grpSpPr>
        <a:xfrm>
          <a:off x="652462" y="10196513"/>
          <a:ext cx="853478" cy="821773"/>
          <a:chOff x="681037" y="10587038"/>
          <a:chExt cx="853478" cy="821773"/>
        </a:xfrm>
      </xdr:grpSpPr>
      <xdr:grpSp>
        <xdr:nvGrpSpPr>
          <xdr:cNvPr id="62" name="Group 61"/>
          <xdr:cNvGrpSpPr/>
        </xdr:nvGrpSpPr>
        <xdr:grpSpPr>
          <a:xfrm>
            <a:off x="857253" y="10587038"/>
            <a:ext cx="677262" cy="624681"/>
            <a:chOff x="857253" y="10587038"/>
            <a:chExt cx="677262" cy="624681"/>
          </a:xfrm>
        </xdr:grpSpPr>
        <xdr:grpSp>
          <xdr:nvGrpSpPr>
            <xdr:cNvPr id="57" name="Group 56"/>
            <xdr:cNvGrpSpPr/>
          </xdr:nvGrpSpPr>
          <xdr:grpSpPr>
            <a:xfrm>
              <a:off x="857253" y="10754519"/>
              <a:ext cx="462754" cy="457200"/>
              <a:chOff x="4752978" y="10987881"/>
              <a:chExt cx="462754" cy="457200"/>
            </a:xfrm>
          </xdr:grpSpPr>
          <xdr:cxnSp macro="">
            <xdr:nvCxnSpPr>
              <xdr:cNvPr id="53" name="Straight Arrow Connector 52"/>
              <xdr:cNvCxnSpPr/>
            </xdr:nvCxnSpPr>
            <xdr:spPr>
              <a:xfrm rot="10800000">
                <a:off x="4752978" y="11441116"/>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55" name="Straight Arrow Connector 54"/>
              <xdr:cNvCxnSpPr/>
            </xdr:nvCxnSpPr>
            <xdr:spPr>
              <a:xfrm rot="5400000" flipH="1" flipV="1">
                <a:off x="4986338" y="11215687"/>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sp macro="" textlink="">
          <xdr:nvSpPr>
            <xdr:cNvPr id="58" name="TextBox 57"/>
            <xdr:cNvSpPr txBox="1"/>
          </xdr:nvSpPr>
          <xdr:spPr>
            <a:xfrm>
              <a:off x="1281112" y="10587038"/>
              <a:ext cx="2534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Y</a:t>
              </a:r>
            </a:p>
          </xdr:txBody>
        </xdr:sp>
      </xdr:grpSp>
      <xdr:sp macro="" textlink="">
        <xdr:nvSpPr>
          <xdr:cNvPr id="59" name="TextBox 58"/>
          <xdr:cNvSpPr txBox="1"/>
        </xdr:nvSpPr>
        <xdr:spPr>
          <a:xfrm>
            <a:off x="681037" y="11144251"/>
            <a:ext cx="2507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Z</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I349"/>
  <sheetViews>
    <sheetView tabSelected="1" view="pageLayout" zoomScaleNormal="100" workbookViewId="0">
      <selection activeCell="G1" sqref="G1"/>
    </sheetView>
  </sheetViews>
  <sheetFormatPr defaultRowHeight="15"/>
  <cols>
    <col min="1" max="1" width="30.140625" style="6" customWidth="1"/>
    <col min="2" max="2" width="13.7109375" style="6" customWidth="1"/>
    <col min="3" max="3" width="9.140625" style="6"/>
    <col min="4" max="4" width="11" style="6" customWidth="1"/>
    <col min="5" max="5" width="13.85546875" style="6" customWidth="1"/>
    <col min="6" max="6" width="7.7109375" style="6" customWidth="1"/>
    <col min="7" max="7" width="14.5703125" style="6" customWidth="1"/>
    <col min="8" max="8" width="14.140625" style="6" customWidth="1"/>
    <col min="9" max="9" width="7.7109375" style="6" customWidth="1"/>
    <col min="10" max="11" width="29.7109375" style="6" customWidth="1"/>
    <col min="12" max="12" width="9.140625" style="6"/>
    <col min="13" max="13" width="9.28515625" style="6" bestFit="1" customWidth="1"/>
    <col min="14" max="14" width="10.28515625" style="6" bestFit="1" customWidth="1"/>
    <col min="15" max="15" width="9.140625" style="6"/>
    <col min="16" max="16" width="10.42578125" style="6" customWidth="1"/>
    <col min="17" max="17" width="11.140625" style="6" customWidth="1"/>
    <col min="18" max="16384" width="9.140625" style="6"/>
  </cols>
  <sheetData>
    <row r="1" spans="1:4" ht="18.75">
      <c r="A1" s="1" t="s">
        <v>12</v>
      </c>
    </row>
    <row r="2" spans="1:4">
      <c r="A2" s="5" t="s">
        <v>50</v>
      </c>
    </row>
    <row r="3" spans="1:4" ht="15.75" thickBot="1">
      <c r="A3" s="6" t="s">
        <v>37</v>
      </c>
      <c r="B3" s="6" t="s">
        <v>16</v>
      </c>
    </row>
    <row r="4" spans="1:4">
      <c r="A4" s="48" t="s">
        <v>33</v>
      </c>
      <c r="B4" s="49">
        <v>189.6</v>
      </c>
      <c r="C4" s="50" t="s">
        <v>15</v>
      </c>
      <c r="D4" s="6" t="s">
        <v>34</v>
      </c>
    </row>
    <row r="5" spans="1:4">
      <c r="A5" s="51" t="s">
        <v>14</v>
      </c>
      <c r="B5" s="36">
        <v>80</v>
      </c>
      <c r="C5" s="52" t="s">
        <v>15</v>
      </c>
      <c r="D5" s="6" t="s">
        <v>35</v>
      </c>
    </row>
    <row r="6" spans="1:4" ht="15.75" thickBot="1">
      <c r="A6" s="53" t="s">
        <v>13</v>
      </c>
      <c r="B6" s="54">
        <v>0.3</v>
      </c>
      <c r="C6" s="55"/>
      <c r="D6" s="6" t="s">
        <v>36</v>
      </c>
    </row>
    <row r="8" spans="1:4">
      <c r="A8" t="s">
        <v>44</v>
      </c>
    </row>
    <row r="9" spans="1:4">
      <c r="A9" t="s">
        <v>45</v>
      </c>
    </row>
    <row r="11" spans="1:4">
      <c r="A11" s="6" t="s">
        <v>38</v>
      </c>
    </row>
    <row r="12" spans="1:4" ht="15.75" thickBot="1">
      <c r="A12" s="6" t="s">
        <v>39</v>
      </c>
    </row>
    <row r="13" spans="1:4">
      <c r="A13" s="48" t="s">
        <v>33</v>
      </c>
      <c r="B13" s="56">
        <v>68900</v>
      </c>
      <c r="C13" s="50" t="s">
        <v>15</v>
      </c>
      <c r="D13" s="6" t="s">
        <v>34</v>
      </c>
    </row>
    <row r="14" spans="1:4">
      <c r="A14" s="51" t="s">
        <v>14</v>
      </c>
      <c r="B14" s="37">
        <v>22800</v>
      </c>
      <c r="C14" s="52" t="s">
        <v>15</v>
      </c>
      <c r="D14" s="6" t="s">
        <v>35</v>
      </c>
    </row>
    <row r="15" spans="1:4" ht="15.75" thickBot="1">
      <c r="A15" s="53" t="s">
        <v>13</v>
      </c>
      <c r="B15" s="54">
        <v>0.33</v>
      </c>
      <c r="C15" s="55"/>
      <c r="D15" s="6" t="s">
        <v>36</v>
      </c>
    </row>
    <row r="16" spans="1:4" ht="15.75" thickBot="1"/>
    <row r="17" spans="1:8">
      <c r="A17" s="7" t="s">
        <v>17</v>
      </c>
      <c r="B17" s="8" t="s">
        <v>29</v>
      </c>
      <c r="C17" s="9"/>
      <c r="D17" s="9"/>
      <c r="E17" s="9"/>
      <c r="F17" s="9"/>
      <c r="G17" s="9"/>
      <c r="H17" s="10"/>
    </row>
    <row r="18" spans="1:8">
      <c r="A18" s="11" t="s">
        <v>2</v>
      </c>
      <c r="B18" s="41">
        <v>2750</v>
      </c>
      <c r="C18" s="13" t="s">
        <v>3</v>
      </c>
      <c r="D18" s="14" t="s">
        <v>24</v>
      </c>
      <c r="E18" s="13"/>
      <c r="F18" s="13"/>
      <c r="G18" s="13"/>
      <c r="H18" s="15"/>
    </row>
    <row r="19" spans="1:8">
      <c r="A19" s="16" t="s">
        <v>18</v>
      </c>
      <c r="B19" s="12">
        <v>13.18</v>
      </c>
      <c r="C19" s="13" t="s">
        <v>4</v>
      </c>
      <c r="D19" s="14" t="s">
        <v>53</v>
      </c>
      <c r="E19" s="13"/>
      <c r="F19" s="13"/>
      <c r="G19" s="13"/>
      <c r="H19" s="15"/>
    </row>
    <row r="20" spans="1:8">
      <c r="A20" s="11" t="s">
        <v>19</v>
      </c>
      <c r="B20" s="12">
        <v>0.17499999999999999</v>
      </c>
      <c r="C20" s="13" t="s">
        <v>10</v>
      </c>
      <c r="D20" s="13"/>
      <c r="E20" s="13"/>
      <c r="F20" s="13"/>
      <c r="G20" s="13"/>
      <c r="H20" s="15"/>
    </row>
    <row r="21" spans="1:8">
      <c r="A21" s="17"/>
      <c r="B21" s="13"/>
      <c r="C21" s="13"/>
      <c r="D21" s="13"/>
      <c r="E21" s="13"/>
      <c r="F21" s="13"/>
      <c r="G21" s="13"/>
      <c r="H21" s="15"/>
    </row>
    <row r="22" spans="1:8">
      <c r="A22" s="18" t="s">
        <v>23</v>
      </c>
      <c r="B22" s="13"/>
      <c r="C22" s="13"/>
      <c r="D22" s="13"/>
      <c r="E22" s="13"/>
      <c r="F22" s="13"/>
      <c r="H22" s="15"/>
    </row>
    <row r="23" spans="1:8" ht="30">
      <c r="A23" s="19" t="s">
        <v>22</v>
      </c>
      <c r="B23" s="2" t="s">
        <v>20</v>
      </c>
      <c r="C23" s="13"/>
      <c r="D23" s="77" t="s">
        <v>5</v>
      </c>
      <c r="E23" s="77"/>
      <c r="F23" s="13"/>
      <c r="G23" s="71" t="s">
        <v>21</v>
      </c>
      <c r="H23" s="15"/>
    </row>
    <row r="24" spans="1:8">
      <c r="A24" s="20" t="s">
        <v>0</v>
      </c>
      <c r="B24" s="21" t="s">
        <v>30</v>
      </c>
      <c r="C24" s="13"/>
      <c r="D24" s="21" t="s">
        <v>41</v>
      </c>
      <c r="E24" s="21" t="s">
        <v>42</v>
      </c>
      <c r="F24" s="13"/>
      <c r="G24" s="13"/>
      <c r="H24" s="15"/>
    </row>
    <row r="25" spans="1:8">
      <c r="A25" s="47">
        <v>109844</v>
      </c>
      <c r="B25" s="36">
        <v>-16.187999999999999</v>
      </c>
      <c r="C25" s="36"/>
      <c r="D25" s="39">
        <v>-1.9830000000000001</v>
      </c>
      <c r="E25" s="59">
        <v>5.4350000000000002E-2</v>
      </c>
      <c r="F25" s="36"/>
      <c r="G25" s="38" t="s">
        <v>1</v>
      </c>
      <c r="H25" s="15"/>
    </row>
    <row r="26" spans="1:8">
      <c r="A26" s="47">
        <v>109852</v>
      </c>
      <c r="B26" s="36">
        <v>-17.812999999999999</v>
      </c>
      <c r="C26" s="36"/>
      <c r="D26" s="40">
        <v>-2.3690000000000002</v>
      </c>
      <c r="E26" s="60">
        <v>0.1007</v>
      </c>
      <c r="F26" s="36"/>
      <c r="G26" s="88">
        <f>ASIN((D25-D26)/(B25-B26))*180/PI()</f>
        <v>13.741303779233688</v>
      </c>
      <c r="H26" s="15"/>
    </row>
    <row r="27" spans="1:8">
      <c r="A27" s="17"/>
      <c r="B27" s="13"/>
      <c r="C27" s="13"/>
      <c r="D27" s="13"/>
      <c r="E27" s="13"/>
      <c r="F27" s="13"/>
      <c r="G27" s="13"/>
      <c r="H27" s="15"/>
    </row>
    <row r="28" spans="1:8" ht="30.75" customHeight="1" thickBot="1">
      <c r="A28" s="24"/>
      <c r="B28" s="25"/>
      <c r="C28" s="25"/>
      <c r="D28" s="61" t="s">
        <v>28</v>
      </c>
      <c r="E28" s="62">
        <f>0.5*(SQRT(D25^2+E25^2)+SQRT(D26^2+E26^2))</f>
        <v>2.1774419763606518</v>
      </c>
      <c r="F28" s="25" t="s">
        <v>10</v>
      </c>
      <c r="G28" s="78" t="s">
        <v>27</v>
      </c>
      <c r="H28" s="79"/>
    </row>
    <row r="29" spans="1:8">
      <c r="A29" s="13"/>
      <c r="B29" s="13"/>
      <c r="C29" s="13"/>
      <c r="D29" s="41"/>
      <c r="E29" s="89"/>
      <c r="F29" s="13"/>
      <c r="G29" s="72"/>
      <c r="H29" s="73"/>
    </row>
    <row r="30" spans="1:8">
      <c r="A30" s="13"/>
      <c r="B30" s="13"/>
      <c r="C30" s="13"/>
      <c r="D30" s="41"/>
      <c r="E30" s="89"/>
      <c r="F30" s="13"/>
      <c r="G30" s="72"/>
      <c r="H30" s="73"/>
    </row>
    <row r="31" spans="1:8">
      <c r="A31" s="4"/>
      <c r="B31" s="4"/>
      <c r="C31" s="13"/>
      <c r="D31" s="13"/>
      <c r="E31" s="13"/>
      <c r="F31" s="13"/>
      <c r="G31" s="13"/>
      <c r="H31" s="13"/>
    </row>
    <row r="32" spans="1:8">
      <c r="A32" s="29"/>
      <c r="B32" s="12"/>
      <c r="C32" s="13"/>
      <c r="D32" s="13"/>
      <c r="E32" s="13"/>
      <c r="F32" s="13"/>
      <c r="G32" s="13"/>
      <c r="H32" s="13"/>
    </row>
    <row r="33" spans="1:8" s="95" customFormat="1" ht="45" customHeight="1">
      <c r="A33" s="87" t="s">
        <v>54</v>
      </c>
      <c r="B33" s="87"/>
      <c r="C33" s="87"/>
      <c r="D33" s="87"/>
      <c r="E33" s="87"/>
      <c r="F33" s="87"/>
      <c r="G33" s="87"/>
      <c r="H33" s="87"/>
    </row>
    <row r="34" spans="1:8" s="95" customFormat="1">
      <c r="A34" s="93"/>
      <c r="B34" s="93"/>
      <c r="C34" s="94"/>
      <c r="D34" s="94"/>
      <c r="E34" s="94"/>
      <c r="F34" s="94"/>
      <c r="G34" s="94"/>
      <c r="H34" s="94"/>
    </row>
    <row r="35" spans="1:8" s="95" customFormat="1">
      <c r="A35" s="94"/>
      <c r="B35" s="94"/>
      <c r="C35" s="94"/>
      <c r="D35" s="94"/>
      <c r="E35" s="94"/>
      <c r="F35" s="94"/>
      <c r="G35" s="94"/>
      <c r="H35" s="94"/>
    </row>
    <row r="36" spans="1:8" s="95" customFormat="1">
      <c r="A36" s="94"/>
      <c r="B36" s="94"/>
      <c r="C36" s="94"/>
      <c r="D36" s="94"/>
      <c r="E36" s="94"/>
      <c r="F36" s="94"/>
      <c r="G36" s="94"/>
      <c r="H36" s="94"/>
    </row>
    <row r="37" spans="1:8" s="95" customFormat="1">
      <c r="A37" s="94"/>
      <c r="B37" s="94"/>
      <c r="C37" s="94"/>
      <c r="D37" s="94"/>
      <c r="E37" s="94"/>
      <c r="F37" s="94"/>
      <c r="G37" s="94"/>
      <c r="H37" s="94"/>
    </row>
    <row r="38" spans="1:8" s="95" customFormat="1">
      <c r="A38" s="94"/>
      <c r="B38" s="94"/>
      <c r="C38" s="94"/>
      <c r="D38" s="94"/>
      <c r="E38" s="94"/>
      <c r="F38" s="94"/>
      <c r="G38" s="94"/>
      <c r="H38" s="94"/>
    </row>
    <row r="39" spans="1:8" s="95" customFormat="1">
      <c r="A39" s="96"/>
      <c r="B39" s="94"/>
      <c r="C39" s="94"/>
      <c r="D39" s="94"/>
      <c r="E39" s="94"/>
      <c r="F39" s="94"/>
      <c r="G39" s="97"/>
      <c r="H39" s="94"/>
    </row>
    <row r="40" spans="1:8" s="95" customFormat="1">
      <c r="A40" s="96"/>
      <c r="B40" s="94"/>
      <c r="C40" s="94"/>
      <c r="D40" s="94"/>
      <c r="E40" s="94"/>
      <c r="F40" s="94"/>
      <c r="G40" s="97"/>
      <c r="H40" s="94"/>
    </row>
    <row r="41" spans="1:8" s="95" customFormat="1">
      <c r="A41" s="96"/>
      <c r="B41" s="94"/>
      <c r="C41" s="94"/>
      <c r="D41" s="94"/>
      <c r="E41" s="94"/>
      <c r="F41" s="94"/>
      <c r="G41" s="97"/>
      <c r="H41" s="94"/>
    </row>
    <row r="42" spans="1:8" s="95" customFormat="1">
      <c r="A42" s="98"/>
      <c r="B42" s="99"/>
      <c r="C42" s="94"/>
      <c r="D42" s="100"/>
      <c r="E42" s="100"/>
      <c r="F42" s="94"/>
      <c r="G42" s="101"/>
      <c r="H42" s="94"/>
    </row>
    <row r="43" spans="1:8" s="95" customFormat="1">
      <c r="A43" s="98"/>
      <c r="B43" s="99"/>
      <c r="C43" s="94"/>
      <c r="D43" s="100"/>
      <c r="E43" s="100"/>
      <c r="F43" s="94"/>
      <c r="G43" s="101"/>
      <c r="H43" s="94"/>
    </row>
    <row r="44" spans="1:8" s="95" customFormat="1">
      <c r="A44" s="102"/>
      <c r="B44" s="103"/>
      <c r="C44" s="94"/>
      <c r="D44" s="103"/>
      <c r="E44" s="103"/>
      <c r="F44" s="94"/>
      <c r="G44" s="94"/>
      <c r="H44" s="94"/>
    </row>
    <row r="45" spans="1:8" s="95" customFormat="1">
      <c r="A45" s="102"/>
      <c r="B45" s="94"/>
      <c r="C45" s="94"/>
      <c r="D45" s="104"/>
      <c r="E45" s="105"/>
      <c r="F45" s="94"/>
      <c r="G45" s="106"/>
      <c r="H45" s="94"/>
    </row>
    <row r="46" spans="1:8" s="95" customFormat="1">
      <c r="A46" s="102"/>
      <c r="B46" s="94"/>
      <c r="C46" s="94"/>
      <c r="D46" s="104"/>
      <c r="E46" s="105"/>
      <c r="F46" s="94"/>
      <c r="G46" s="106"/>
      <c r="H46" s="94"/>
    </row>
    <row r="47" spans="1:8" s="95" customFormat="1">
      <c r="A47" s="94"/>
      <c r="B47" s="94"/>
      <c r="C47" s="94"/>
      <c r="D47" s="94"/>
      <c r="E47" s="94"/>
      <c r="F47" s="94"/>
      <c r="G47" s="94"/>
      <c r="H47" s="94"/>
    </row>
    <row r="48" spans="1:8" s="95" customFormat="1">
      <c r="A48" s="94"/>
      <c r="B48" s="94"/>
      <c r="C48" s="94"/>
      <c r="D48" s="107"/>
      <c r="E48" s="108"/>
      <c r="F48" s="94"/>
      <c r="G48" s="109"/>
      <c r="H48" s="101"/>
    </row>
    <row r="49" spans="1:8" s="95" customFormat="1">
      <c r="A49" s="94"/>
      <c r="B49" s="94"/>
      <c r="C49" s="94"/>
      <c r="D49" s="94"/>
      <c r="E49" s="94"/>
      <c r="F49" s="94"/>
      <c r="G49" s="94"/>
      <c r="H49" s="94"/>
    </row>
    <row r="50" spans="1:8" s="95" customFormat="1">
      <c r="A50" s="94"/>
      <c r="B50" s="94"/>
      <c r="C50" s="94"/>
      <c r="D50" s="110"/>
      <c r="E50" s="111"/>
      <c r="F50" s="94"/>
      <c r="G50" s="112"/>
      <c r="H50" s="96"/>
    </row>
    <row r="51" spans="1:8" s="95" customFormat="1">
      <c r="A51" s="94"/>
      <c r="B51" s="94"/>
      <c r="C51" s="94"/>
      <c r="D51" s="94"/>
      <c r="E51" s="94"/>
      <c r="F51" s="94"/>
      <c r="G51" s="113"/>
      <c r="H51" s="113"/>
    </row>
    <row r="52" spans="1:8" s="95" customFormat="1">
      <c r="A52" s="94"/>
      <c r="B52" s="94"/>
      <c r="C52" s="94"/>
      <c r="D52" s="94"/>
      <c r="E52" s="114"/>
      <c r="F52" s="94"/>
      <c r="G52" s="113"/>
      <c r="H52" s="113"/>
    </row>
    <row r="53" spans="1:8" s="95" customFormat="1">
      <c r="A53" s="94"/>
      <c r="B53" s="94"/>
      <c r="C53" s="94"/>
      <c r="D53" s="94"/>
      <c r="E53" s="94"/>
      <c r="F53" s="94"/>
      <c r="G53" s="113"/>
      <c r="H53" s="113"/>
    </row>
    <row r="54" spans="1:8" s="95" customFormat="1">
      <c r="A54" s="94"/>
      <c r="B54" s="94"/>
      <c r="C54" s="94"/>
      <c r="D54" s="94"/>
      <c r="E54" s="115"/>
      <c r="F54" s="116"/>
      <c r="G54" s="113"/>
      <c r="H54" s="113"/>
    </row>
    <row r="55" spans="1:8" s="95" customFormat="1">
      <c r="A55" s="94"/>
      <c r="B55" s="94"/>
      <c r="C55" s="94"/>
      <c r="D55" s="107"/>
      <c r="E55" s="117"/>
      <c r="F55" s="94"/>
      <c r="G55" s="109"/>
      <c r="H55" s="101"/>
    </row>
    <row r="56" spans="1:8" s="95" customFormat="1">
      <c r="A56" s="116"/>
      <c r="B56" s="116"/>
      <c r="C56" s="94"/>
      <c r="D56" s="94"/>
      <c r="E56" s="94"/>
      <c r="F56" s="94"/>
      <c r="G56" s="94"/>
      <c r="H56" s="94"/>
    </row>
    <row r="57" spans="1:8" s="95" customFormat="1">
      <c r="A57" s="93"/>
      <c r="B57" s="107"/>
      <c r="C57" s="94"/>
      <c r="D57" s="96"/>
      <c r="E57" s="94"/>
      <c r="F57" s="94"/>
      <c r="G57" s="94"/>
      <c r="H57" s="94"/>
    </row>
    <row r="58" spans="1:8" s="95" customFormat="1">
      <c r="A58" s="118"/>
      <c r="B58" s="93"/>
      <c r="C58" s="94"/>
      <c r="D58" s="94"/>
      <c r="E58" s="94"/>
      <c r="F58" s="94"/>
      <c r="G58" s="94"/>
      <c r="H58" s="94"/>
    </row>
    <row r="59" spans="1:8" s="95" customFormat="1">
      <c r="A59" s="93"/>
      <c r="B59" s="93"/>
      <c r="C59" s="94"/>
      <c r="D59" s="94"/>
      <c r="E59" s="94"/>
      <c r="F59" s="94"/>
      <c r="G59" s="94"/>
      <c r="H59" s="94"/>
    </row>
    <row r="60" spans="1:8" s="95" customFormat="1">
      <c r="A60" s="94"/>
      <c r="B60" s="94"/>
      <c r="C60" s="94"/>
      <c r="D60" s="94"/>
      <c r="E60" s="94"/>
      <c r="F60" s="94"/>
      <c r="G60" s="94"/>
      <c r="H60" s="94"/>
    </row>
    <row r="61" spans="1:8" s="95" customFormat="1">
      <c r="A61" s="96"/>
      <c r="B61" s="94"/>
      <c r="C61" s="94"/>
      <c r="D61" s="94"/>
      <c r="E61" s="94"/>
      <c r="F61" s="94"/>
      <c r="G61" s="97"/>
      <c r="H61" s="94"/>
    </row>
    <row r="62" spans="1:8" s="95" customFormat="1">
      <c r="A62" s="98"/>
      <c r="B62" s="99"/>
      <c r="C62" s="94"/>
      <c r="D62" s="100"/>
      <c r="E62" s="100"/>
      <c r="F62" s="94"/>
      <c r="G62" s="101"/>
      <c r="H62" s="94"/>
    </row>
    <row r="63" spans="1:8" s="95" customFormat="1">
      <c r="A63" s="94"/>
      <c r="B63" s="94"/>
      <c r="C63" s="94"/>
      <c r="D63" s="107"/>
      <c r="E63" s="117"/>
      <c r="F63" s="94"/>
      <c r="G63" s="109"/>
      <c r="H63" s="101"/>
    </row>
    <row r="64" spans="1:8" ht="15.75" thickBot="1"/>
    <row r="65" spans="1:8">
      <c r="A65" s="7" t="s">
        <v>17</v>
      </c>
      <c r="B65" s="8" t="s">
        <v>31</v>
      </c>
      <c r="C65" s="9"/>
      <c r="D65" s="9"/>
      <c r="E65" s="9"/>
      <c r="F65" s="9"/>
      <c r="G65" s="9"/>
      <c r="H65" s="10"/>
    </row>
    <row r="66" spans="1:8">
      <c r="A66" s="11" t="s">
        <v>2</v>
      </c>
      <c r="B66" s="41">
        <v>2800</v>
      </c>
      <c r="C66" s="13" t="s">
        <v>3</v>
      </c>
      <c r="D66" s="14" t="s">
        <v>43</v>
      </c>
      <c r="E66" s="13"/>
      <c r="F66" s="13"/>
      <c r="G66" s="13"/>
      <c r="H66" s="15"/>
    </row>
    <row r="67" spans="1:8">
      <c r="A67" s="16" t="s">
        <v>18</v>
      </c>
      <c r="B67" s="12">
        <v>13.18</v>
      </c>
      <c r="C67" s="13" t="s">
        <v>4</v>
      </c>
      <c r="D67" s="13"/>
      <c r="E67" s="13"/>
      <c r="F67" s="13"/>
      <c r="G67" s="13"/>
      <c r="H67" s="15"/>
    </row>
    <row r="68" spans="1:8">
      <c r="A68" s="11" t="s">
        <v>19</v>
      </c>
      <c r="B68" s="12">
        <v>0.17499999999999999</v>
      </c>
      <c r="C68" s="13" t="s">
        <v>10</v>
      </c>
      <c r="D68" s="13"/>
      <c r="E68" s="13"/>
      <c r="F68" s="13"/>
      <c r="G68" s="13"/>
      <c r="H68" s="15"/>
    </row>
    <row r="69" spans="1:8">
      <c r="A69" s="17"/>
      <c r="B69" s="13"/>
      <c r="C69" s="13"/>
      <c r="D69" s="13"/>
      <c r="E69" s="13"/>
      <c r="F69" s="13"/>
      <c r="G69" s="13"/>
      <c r="H69" s="15"/>
    </row>
    <row r="70" spans="1:8">
      <c r="A70" s="18" t="s">
        <v>23</v>
      </c>
      <c r="B70" s="13"/>
      <c r="C70" s="13"/>
      <c r="D70" s="13"/>
      <c r="E70" s="13"/>
      <c r="F70" s="13"/>
      <c r="H70" s="15"/>
    </row>
    <row r="71" spans="1:8" ht="30">
      <c r="A71" s="19" t="s">
        <v>22</v>
      </c>
      <c r="B71" s="2" t="s">
        <v>20</v>
      </c>
      <c r="C71" s="13"/>
      <c r="D71" s="77" t="s">
        <v>5</v>
      </c>
      <c r="E71" s="77"/>
      <c r="F71" s="13"/>
      <c r="G71" s="71" t="s">
        <v>21</v>
      </c>
      <c r="H71" s="15"/>
    </row>
    <row r="72" spans="1:8">
      <c r="A72" s="20" t="s">
        <v>0</v>
      </c>
      <c r="B72" s="21" t="s">
        <v>30</v>
      </c>
      <c r="C72" s="13"/>
      <c r="D72" s="21" t="s">
        <v>41</v>
      </c>
      <c r="E72" s="21" t="s">
        <v>42</v>
      </c>
      <c r="F72" s="13"/>
      <c r="G72" s="13"/>
      <c r="H72" s="15"/>
    </row>
    <row r="73" spans="1:8">
      <c r="A73" s="47">
        <v>109844</v>
      </c>
      <c r="B73" s="36">
        <v>-16.187999999999999</v>
      </c>
      <c r="C73" s="36"/>
      <c r="D73" s="39">
        <v>-2.02</v>
      </c>
      <c r="E73" s="59">
        <v>5.8369999999999998E-2</v>
      </c>
      <c r="F73" s="36"/>
      <c r="G73" s="38" t="s">
        <v>1</v>
      </c>
      <c r="H73" s="15"/>
    </row>
    <row r="74" spans="1:8">
      <c r="A74" s="47">
        <v>109852</v>
      </c>
      <c r="B74" s="36">
        <v>-17.812999999999999</v>
      </c>
      <c r="C74" s="36"/>
      <c r="D74" s="40">
        <v>-2.4119999999999999</v>
      </c>
      <c r="E74" s="60">
        <v>0.10639999999999999</v>
      </c>
      <c r="F74" s="36"/>
      <c r="G74" s="88">
        <f>ASIN((D73-D74)/(B73-B74))*180/PI()</f>
        <v>13.959192738111026</v>
      </c>
      <c r="H74" s="15"/>
    </row>
    <row r="75" spans="1:8">
      <c r="A75" s="17"/>
      <c r="B75" s="13"/>
      <c r="C75" s="13"/>
      <c r="D75" s="13"/>
      <c r="E75" s="13"/>
      <c r="F75" s="13"/>
      <c r="G75" s="13"/>
      <c r="H75" s="15"/>
    </row>
    <row r="76" spans="1:8" ht="30" customHeight="1">
      <c r="A76" s="17"/>
      <c r="B76" s="13"/>
      <c r="C76" s="13"/>
      <c r="D76" s="41" t="s">
        <v>28</v>
      </c>
      <c r="E76" s="63">
        <f>0.5*SQRT((D73-D25)^2+(E73-E25)^2)+0.5*SQRT((D74-D26)^2+(E74-E26)^2)</f>
        <v>4.0296944299216222E-2</v>
      </c>
      <c r="F76" s="13" t="s">
        <v>10</v>
      </c>
      <c r="G76" s="75" t="s">
        <v>32</v>
      </c>
      <c r="H76" s="80"/>
    </row>
    <row r="77" spans="1:8" ht="15.75" thickBot="1">
      <c r="A77" s="17"/>
      <c r="B77" s="13"/>
      <c r="C77" s="13"/>
      <c r="D77" s="13"/>
      <c r="E77" s="13"/>
      <c r="F77" s="13"/>
      <c r="G77" s="13"/>
      <c r="H77" s="15"/>
    </row>
    <row r="78" spans="1:8" ht="15.75" thickBot="1">
      <c r="A78" s="27"/>
      <c r="B78" s="9"/>
      <c r="C78" s="9"/>
      <c r="D78" s="45" t="s">
        <v>11</v>
      </c>
      <c r="E78" s="28">
        <f>(B66-B18)/E76</f>
        <v>1240.7888704596517</v>
      </c>
      <c r="F78" s="10" t="s">
        <v>6</v>
      </c>
      <c r="G78" s="125">
        <f>E78/1000</f>
        <v>1.2407888704596517</v>
      </c>
      <c r="H78" s="44" t="s">
        <v>40</v>
      </c>
    </row>
    <row r="79" spans="1:8">
      <c r="A79" s="17"/>
      <c r="B79" s="13"/>
      <c r="C79" s="13"/>
      <c r="D79" s="13"/>
      <c r="E79" s="13">
        <v>4.4480000000000004</v>
      </c>
      <c r="F79" s="15" t="s">
        <v>7</v>
      </c>
      <c r="G79" s="81" t="s">
        <v>49</v>
      </c>
      <c r="H79" s="82"/>
    </row>
    <row r="80" spans="1:8">
      <c r="A80" s="17"/>
      <c r="B80" s="13"/>
      <c r="C80" s="13"/>
      <c r="D80" s="13"/>
      <c r="E80" s="22">
        <v>3.9369999999999997E-5</v>
      </c>
      <c r="F80" s="15" t="s">
        <v>8</v>
      </c>
      <c r="G80" s="83"/>
      <c r="H80" s="84"/>
    </row>
    <row r="81" spans="1:8" ht="9.75" customHeight="1" thickBot="1">
      <c r="A81" s="17"/>
      <c r="B81" s="13"/>
      <c r="C81" s="13"/>
      <c r="D81" s="13"/>
      <c r="E81" s="13"/>
      <c r="F81" s="15"/>
      <c r="G81" s="83"/>
      <c r="H81" s="84"/>
    </row>
    <row r="82" spans="1:8" ht="15.75" thickBot="1">
      <c r="A82" s="24"/>
      <c r="B82" s="25"/>
      <c r="C82" s="25"/>
      <c r="D82" s="25"/>
      <c r="E82" s="42">
        <f>E78*E79*E80</f>
        <v>0.21728416762782438</v>
      </c>
      <c r="F82" s="43" t="s">
        <v>9</v>
      </c>
      <c r="G82" s="85"/>
      <c r="H82" s="86"/>
    </row>
    <row r="83" spans="1:8">
      <c r="A83" s="13"/>
      <c r="B83" s="13"/>
      <c r="C83" s="13"/>
      <c r="D83" s="13"/>
      <c r="E83" s="91"/>
      <c r="F83" s="92"/>
      <c r="G83" s="119"/>
      <c r="H83" s="119"/>
    </row>
    <row r="84" spans="1:8">
      <c r="A84" s="13"/>
      <c r="B84" s="13"/>
      <c r="C84" s="13"/>
      <c r="D84" s="13"/>
      <c r="E84" s="91"/>
      <c r="F84" s="92"/>
      <c r="G84" s="119"/>
      <c r="H84" s="119"/>
    </row>
    <row r="85" spans="1:8" ht="86.25" customHeight="1">
      <c r="A85" s="13"/>
      <c r="B85" s="13"/>
      <c r="C85" s="13"/>
      <c r="D85" s="13"/>
      <c r="E85" s="91"/>
      <c r="F85" s="92"/>
      <c r="G85" s="119"/>
      <c r="H85" s="119"/>
    </row>
    <row r="86" spans="1:8">
      <c r="A86" s="13"/>
      <c r="B86" s="13"/>
      <c r="C86" s="13"/>
      <c r="D86" s="13"/>
      <c r="E86" s="91"/>
      <c r="F86" s="92"/>
      <c r="G86" s="119"/>
      <c r="H86" s="119"/>
    </row>
    <row r="87" spans="1:8">
      <c r="A87" s="13"/>
      <c r="B87" s="13"/>
      <c r="C87" s="13"/>
      <c r="D87" s="13"/>
      <c r="E87" s="91"/>
      <c r="F87" s="92"/>
      <c r="G87" s="119"/>
      <c r="H87" s="119"/>
    </row>
    <row r="88" spans="1:8">
      <c r="A88" s="13"/>
      <c r="B88" s="13"/>
      <c r="C88" s="13"/>
      <c r="D88" s="13"/>
      <c r="E88" s="91"/>
      <c r="F88" s="92"/>
      <c r="G88" s="119"/>
      <c r="H88" s="119"/>
    </row>
    <row r="89" spans="1:8">
      <c r="A89" s="13"/>
      <c r="B89" s="13"/>
      <c r="C89" s="13"/>
      <c r="D89" s="13"/>
      <c r="E89" s="91"/>
      <c r="F89" s="92"/>
      <c r="G89" s="119"/>
      <c r="H89" s="119"/>
    </row>
    <row r="90" spans="1:8">
      <c r="A90" s="13"/>
      <c r="B90" s="13"/>
      <c r="C90" s="13"/>
      <c r="D90" s="13"/>
      <c r="E90" s="91"/>
      <c r="F90" s="92"/>
      <c r="G90" s="119"/>
      <c r="H90" s="119"/>
    </row>
    <row r="91" spans="1:8">
      <c r="A91" s="4"/>
      <c r="B91" s="4"/>
      <c r="C91" s="13"/>
      <c r="D91" s="13"/>
      <c r="E91" s="13"/>
      <c r="F91" s="13"/>
      <c r="G91" s="13"/>
      <c r="H91" s="13"/>
    </row>
    <row r="93" spans="1:8" s="13" customFormat="1"/>
    <row r="94" spans="1:8" s="13" customFormat="1">
      <c r="A94" s="4"/>
      <c r="B94" s="4"/>
    </row>
    <row r="95" spans="1:8" s="13" customFormat="1">
      <c r="A95" s="12"/>
      <c r="B95" s="12"/>
      <c r="D95" s="14"/>
    </row>
    <row r="96" spans="1:8" s="13" customFormat="1">
      <c r="A96" s="29"/>
      <c r="B96" s="12"/>
    </row>
    <row r="97" spans="1:8" s="13" customFormat="1">
      <c r="A97" s="12"/>
      <c r="B97" s="12"/>
    </row>
    <row r="98" spans="1:8" s="13" customFormat="1"/>
    <row r="99" spans="1:8" s="13" customFormat="1">
      <c r="A99" s="14"/>
    </row>
    <row r="100" spans="1:8" s="13" customFormat="1">
      <c r="A100" s="30"/>
      <c r="B100" s="2"/>
      <c r="D100" s="30"/>
      <c r="E100" s="30"/>
      <c r="G100" s="2"/>
    </row>
    <row r="101" spans="1:8" s="13" customFormat="1">
      <c r="A101" s="31"/>
      <c r="B101" s="21"/>
      <c r="D101" s="21"/>
      <c r="E101" s="21"/>
    </row>
    <row r="102" spans="1:8" s="13" customFormat="1">
      <c r="A102" s="31"/>
      <c r="D102" s="26"/>
      <c r="G102" s="23"/>
    </row>
    <row r="103" spans="1:8" s="13" customFormat="1">
      <c r="A103" s="31"/>
      <c r="D103" s="26"/>
      <c r="G103" s="23"/>
    </row>
    <row r="104" spans="1:8" s="13" customFormat="1"/>
    <row r="105" spans="1:8" s="13" customFormat="1" ht="36.75" customHeight="1">
      <c r="D105" s="12"/>
      <c r="E105" s="26"/>
      <c r="G105" s="75"/>
      <c r="H105" s="76"/>
    </row>
    <row r="106" spans="1:8" s="13" customFormat="1"/>
    <row r="107" spans="1:8" s="13" customFormat="1" ht="18.75" customHeight="1">
      <c r="D107" s="12"/>
      <c r="E107" s="32"/>
    </row>
    <row r="108" spans="1:8" s="13" customFormat="1"/>
    <row r="109" spans="1:8" s="13" customFormat="1">
      <c r="E109" s="22"/>
    </row>
    <row r="110" spans="1:8" s="13" customFormat="1"/>
    <row r="111" spans="1:8" s="13" customFormat="1">
      <c r="E111" s="3"/>
      <c r="F111" s="4"/>
    </row>
    <row r="112" spans="1:8" s="13" customFormat="1"/>
    <row r="113" s="13" customFormat="1"/>
    <row r="114" s="13" customFormat="1"/>
    <row r="115" s="13" customFormat="1"/>
    <row r="116" s="13" customFormat="1" ht="30" customHeigh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pans="1:5" s="13" customFormat="1">
      <c r="A129" s="57" t="s">
        <v>46</v>
      </c>
      <c r="B129" s="6">
        <v>152200</v>
      </c>
      <c r="C129" t="s">
        <v>48</v>
      </c>
    </row>
    <row r="130" spans="1:5" s="13" customFormat="1">
      <c r="A130" s="58" t="s">
        <v>47</v>
      </c>
      <c r="B130" s="6">
        <v>0</v>
      </c>
      <c r="C130" t="s">
        <v>48</v>
      </c>
    </row>
    <row r="131" spans="1:5" s="13" customFormat="1"/>
    <row r="132" spans="1:5" s="13" customFormat="1"/>
    <row r="133" spans="1:5" s="13" customFormat="1"/>
    <row r="134" spans="1:5" s="13" customFormat="1"/>
    <row r="135" spans="1:5" s="13" customFormat="1"/>
    <row r="136" spans="1:5" s="13" customFormat="1"/>
    <row r="137" spans="1:5" s="13" customFormat="1"/>
    <row r="138" spans="1:5" s="13" customFormat="1">
      <c r="A138" s="4"/>
      <c r="B138" s="4"/>
      <c r="D138" s="33"/>
    </row>
    <row r="139" spans="1:5" s="13" customFormat="1">
      <c r="A139" s="12"/>
      <c r="B139" s="12"/>
    </row>
    <row r="140" spans="1:5" s="13" customFormat="1">
      <c r="A140" s="29"/>
      <c r="B140" s="12"/>
    </row>
    <row r="141" spans="1:5" s="13" customFormat="1">
      <c r="A141" s="12"/>
      <c r="B141" s="12"/>
    </row>
    <row r="142" spans="1:5" s="13" customFormat="1"/>
    <row r="143" spans="1:5" s="13" customFormat="1">
      <c r="A143" s="14"/>
    </row>
    <row r="144" spans="1:5" s="13" customFormat="1">
      <c r="A144" s="34"/>
      <c r="B144" s="35"/>
      <c r="D144" s="30"/>
      <c r="E144" s="30"/>
    </row>
    <row r="145" spans="1:8" s="13" customFormat="1">
      <c r="A145" s="31"/>
      <c r="B145" s="21"/>
      <c r="D145" s="21"/>
      <c r="E145" s="21"/>
    </row>
    <row r="146" spans="1:8" s="13" customFormat="1">
      <c r="A146" s="30"/>
      <c r="B146" s="32"/>
      <c r="E146" s="4"/>
      <c r="F146" s="23"/>
    </row>
    <row r="147" spans="1:8" s="13" customFormat="1">
      <c r="A147" s="31"/>
      <c r="F147" s="57" t="s">
        <v>46</v>
      </c>
      <c r="G147" s="6">
        <v>0</v>
      </c>
      <c r="H147" t="s">
        <v>10</v>
      </c>
    </row>
    <row r="148" spans="1:8" s="13" customFormat="1">
      <c r="B148" s="22"/>
      <c r="F148" s="58" t="s">
        <v>47</v>
      </c>
      <c r="G148" s="6">
        <v>-2.3690000000000002</v>
      </c>
      <c r="H148" t="s">
        <v>10</v>
      </c>
    </row>
    <row r="149" spans="1:8" s="13" customFormat="1"/>
    <row r="150" spans="1:8" s="13" customFormat="1">
      <c r="B150" s="3"/>
      <c r="C150" s="4"/>
    </row>
    <row r="151" spans="1:8" s="13" customFormat="1"/>
    <row r="152" spans="1:8" s="13" customFormat="1"/>
    <row r="153" spans="1:8" s="13" customFormat="1"/>
    <row r="154" spans="1:8" s="13" customFormat="1"/>
    <row r="155" spans="1:8" s="13" customFormat="1"/>
    <row r="156" spans="1:8" s="13" customFormat="1"/>
    <row r="157" spans="1:8" s="13" customFormat="1"/>
    <row r="158" spans="1:8" s="13" customFormat="1"/>
    <row r="159" spans="1:8" s="13" customFormat="1"/>
    <row r="160" spans="1:8" s="13" customFormat="1"/>
    <row r="161" spans="1:3" s="13" customFormat="1"/>
    <row r="162" spans="1:3" s="13" customFormat="1"/>
    <row r="163" spans="1:3" s="13" customFormat="1">
      <c r="A163" s="57" t="s">
        <v>46</v>
      </c>
      <c r="B163" s="46">
        <v>0.26569999999999999</v>
      </c>
      <c r="C163" t="s">
        <v>10</v>
      </c>
    </row>
    <row r="164" spans="1:3" s="13" customFormat="1">
      <c r="A164" s="58" t="s">
        <v>47</v>
      </c>
      <c r="B164" s="46">
        <v>-1.7100000000000001E-2</v>
      </c>
      <c r="C164" t="s">
        <v>10</v>
      </c>
    </row>
    <row r="165" spans="1:3" s="13" customFormat="1"/>
    <row r="166" spans="1:3" s="13" customFormat="1"/>
    <row r="167" spans="1:3" s="13" customFormat="1"/>
    <row r="168" spans="1:3" s="13" customFormat="1"/>
    <row r="169" spans="1:3" s="13" customFormat="1"/>
    <row r="181" spans="6:8">
      <c r="F181" s="57" t="s">
        <v>46</v>
      </c>
      <c r="G181" s="6">
        <v>0</v>
      </c>
      <c r="H181" t="s">
        <v>10</v>
      </c>
    </row>
    <row r="182" spans="6:8">
      <c r="F182" s="58" t="s">
        <v>47</v>
      </c>
      <c r="G182" s="6">
        <v>-2.4119999999999999</v>
      </c>
      <c r="H182" t="s">
        <v>10</v>
      </c>
    </row>
    <row r="197" spans="1:3">
      <c r="A197" s="57" t="s">
        <v>46</v>
      </c>
      <c r="B197" s="46">
        <v>0.27439999999999998</v>
      </c>
      <c r="C197" t="s">
        <v>10</v>
      </c>
    </row>
    <row r="198" spans="1:3">
      <c r="A198" s="58" t="s">
        <v>47</v>
      </c>
      <c r="B198" s="46">
        <v>-1.7270000000000001E-2</v>
      </c>
      <c r="C198" t="s">
        <v>10</v>
      </c>
    </row>
    <row r="210" spans="1:8" ht="209.25" customHeight="1"/>
    <row r="212" spans="1:8" ht="15.75" thickBot="1"/>
    <row r="213" spans="1:8" ht="32.25" customHeight="1" thickBot="1">
      <c r="A213" s="128" t="s">
        <v>58</v>
      </c>
      <c r="B213" s="129"/>
      <c r="C213" s="129"/>
      <c r="D213" s="129"/>
      <c r="E213" s="129"/>
      <c r="F213" s="129"/>
      <c r="G213" s="129"/>
      <c r="H213" s="130"/>
    </row>
    <row r="214" spans="1:8">
      <c r="A214" s="7" t="s">
        <v>17</v>
      </c>
      <c r="B214" s="8" t="s">
        <v>29</v>
      </c>
      <c r="C214" s="9"/>
      <c r="D214" s="9"/>
      <c r="E214" s="9"/>
      <c r="F214" s="9"/>
      <c r="G214" s="9"/>
      <c r="H214" s="10"/>
    </row>
    <row r="215" spans="1:8">
      <c r="A215" s="11" t="s">
        <v>2</v>
      </c>
      <c r="B215" s="41">
        <v>2750</v>
      </c>
      <c r="C215" s="13" t="s">
        <v>3</v>
      </c>
      <c r="D215" s="14" t="s">
        <v>24</v>
      </c>
      <c r="E215" s="13"/>
      <c r="F215" s="13"/>
      <c r="G215" s="13"/>
      <c r="H215" s="15"/>
    </row>
    <row r="216" spans="1:8">
      <c r="A216" s="16" t="s">
        <v>18</v>
      </c>
      <c r="B216" s="64">
        <v>13.74</v>
      </c>
      <c r="C216" s="13" t="s">
        <v>4</v>
      </c>
      <c r="D216" s="13"/>
      <c r="E216" s="13"/>
      <c r="F216" s="13"/>
      <c r="G216" s="13"/>
      <c r="H216" s="15"/>
    </row>
    <row r="217" spans="1:8">
      <c r="A217" s="11" t="s">
        <v>19</v>
      </c>
      <c r="B217" s="12">
        <v>0.17499999999999999</v>
      </c>
      <c r="C217" s="13" t="s">
        <v>10</v>
      </c>
      <c r="D217" s="13"/>
      <c r="E217" s="13"/>
      <c r="F217" s="13"/>
      <c r="G217" s="13"/>
      <c r="H217" s="15"/>
    </row>
    <row r="218" spans="1:8">
      <c r="A218" s="17"/>
      <c r="B218" s="13"/>
      <c r="C218" s="13"/>
      <c r="D218" s="13"/>
      <c r="E218" s="13"/>
      <c r="F218" s="13"/>
      <c r="G218" s="13"/>
      <c r="H218" s="15"/>
    </row>
    <row r="219" spans="1:8">
      <c r="A219" s="18" t="s">
        <v>23</v>
      </c>
      <c r="B219" s="13"/>
      <c r="C219" s="13"/>
      <c r="D219" s="13"/>
      <c r="E219" s="13"/>
      <c r="F219" s="13"/>
      <c r="H219" s="15"/>
    </row>
    <row r="220" spans="1:8" ht="30">
      <c r="A220" s="19" t="s">
        <v>22</v>
      </c>
      <c r="B220" s="2" t="s">
        <v>20</v>
      </c>
      <c r="C220" s="13"/>
      <c r="D220" s="77" t="s">
        <v>5</v>
      </c>
      <c r="E220" s="77"/>
      <c r="F220" s="13"/>
      <c r="G220" s="71" t="s">
        <v>21</v>
      </c>
      <c r="H220" s="15"/>
    </row>
    <row r="221" spans="1:8">
      <c r="A221" s="20" t="s">
        <v>0</v>
      </c>
      <c r="B221" s="21" t="s">
        <v>30</v>
      </c>
      <c r="C221" s="13"/>
      <c r="D221" s="21" t="s">
        <v>41</v>
      </c>
      <c r="E221" s="21" t="s">
        <v>42</v>
      </c>
      <c r="F221" s="13"/>
      <c r="G221" s="13"/>
      <c r="H221" s="15"/>
    </row>
    <row r="222" spans="1:8">
      <c r="A222" s="47">
        <v>111011</v>
      </c>
      <c r="B222" s="36">
        <v>-16.187999999999999</v>
      </c>
      <c r="C222" s="36"/>
      <c r="D222" s="39">
        <v>-1.9810000000000001</v>
      </c>
      <c r="E222" s="59">
        <v>5.4100000000000002E-2</v>
      </c>
      <c r="F222" s="36"/>
      <c r="G222" s="38" t="s">
        <v>1</v>
      </c>
      <c r="H222" s="15"/>
    </row>
    <row r="223" spans="1:8">
      <c r="A223" s="47">
        <v>111019</v>
      </c>
      <c r="B223" s="36">
        <v>-17.812999999999999</v>
      </c>
      <c r="C223" s="36"/>
      <c r="D223" s="40">
        <v>-2.3660000000000001</v>
      </c>
      <c r="E223" s="60">
        <v>0.1003</v>
      </c>
      <c r="F223" s="36"/>
      <c r="G223" s="88">
        <f>ASIN((D222-D223)/(B222-B223))*180/PI()</f>
        <v>13.705008734442316</v>
      </c>
      <c r="H223" s="15"/>
    </row>
    <row r="224" spans="1:8">
      <c r="A224" s="17"/>
      <c r="B224" s="13"/>
      <c r="C224" s="13"/>
      <c r="D224" s="13"/>
      <c r="E224" s="13"/>
      <c r="F224" s="13"/>
      <c r="G224" s="13"/>
      <c r="H224" s="15"/>
    </row>
    <row r="225" spans="1:9" ht="15.75" thickBot="1">
      <c r="A225" s="24"/>
      <c r="B225" s="25"/>
      <c r="C225" s="25"/>
      <c r="D225" s="61" t="s">
        <v>28</v>
      </c>
      <c r="E225" s="62">
        <f>0.5*(SQRT(D222^2+E222^2)+SQRT(D223^2+E223^2))</f>
        <v>2.1749317991812642</v>
      </c>
      <c r="F225" s="25" t="s">
        <v>10</v>
      </c>
      <c r="G225" s="78" t="s">
        <v>27</v>
      </c>
      <c r="H225" s="79"/>
    </row>
    <row r="226" spans="1:9">
      <c r="A226" s="5" t="s">
        <v>59</v>
      </c>
    </row>
    <row r="227" spans="1:9" ht="12" customHeight="1" thickBot="1">
      <c r="A227" s="126"/>
      <c r="B227" s="126"/>
      <c r="C227" s="126"/>
      <c r="D227" s="126"/>
      <c r="E227" s="126"/>
      <c r="F227" s="126"/>
      <c r="G227" s="126"/>
      <c r="H227" s="126"/>
      <c r="I227" s="126"/>
    </row>
    <row r="228" spans="1:9" ht="32.25" customHeight="1" thickBot="1">
      <c r="A228" s="128" t="s">
        <v>60</v>
      </c>
      <c r="B228" s="129"/>
      <c r="C228" s="129"/>
      <c r="D228" s="129"/>
      <c r="E228" s="129"/>
      <c r="F228" s="129"/>
      <c r="G228" s="129"/>
      <c r="H228" s="130"/>
    </row>
    <row r="229" spans="1:9">
      <c r="A229" s="7" t="s">
        <v>17</v>
      </c>
      <c r="B229" s="8" t="s">
        <v>29</v>
      </c>
      <c r="C229" s="9"/>
      <c r="D229" s="9"/>
      <c r="E229" s="9"/>
      <c r="F229" s="9"/>
      <c r="G229" s="9"/>
      <c r="H229" s="10"/>
    </row>
    <row r="230" spans="1:9" ht="15.75" thickBot="1">
      <c r="A230" s="11" t="s">
        <v>2</v>
      </c>
      <c r="B230" s="41">
        <v>2750</v>
      </c>
      <c r="C230" s="13" t="s">
        <v>3</v>
      </c>
      <c r="E230" s="122" t="s">
        <v>51</v>
      </c>
      <c r="F230" s="123"/>
      <c r="G230" s="123"/>
      <c r="H230" s="15"/>
    </row>
    <row r="231" spans="1:9">
      <c r="A231" s="16" t="s">
        <v>18</v>
      </c>
      <c r="B231" s="64">
        <v>13.71</v>
      </c>
      <c r="C231" s="13" t="s">
        <v>4</v>
      </c>
      <c r="E231" s="48" t="s">
        <v>33</v>
      </c>
      <c r="F231" s="49">
        <v>189.6</v>
      </c>
      <c r="G231" s="50" t="s">
        <v>15</v>
      </c>
      <c r="H231" s="15"/>
    </row>
    <row r="232" spans="1:9">
      <c r="A232" s="11" t="s">
        <v>19</v>
      </c>
      <c r="B232" s="67">
        <v>0.15</v>
      </c>
      <c r="C232" s="13" t="s">
        <v>10</v>
      </c>
      <c r="E232" s="51" t="s">
        <v>14</v>
      </c>
      <c r="F232" s="66">
        <v>73</v>
      </c>
      <c r="G232" s="52" t="s">
        <v>15</v>
      </c>
      <c r="H232" s="15"/>
    </row>
    <row r="233" spans="1:9" ht="15.75" thickBot="1">
      <c r="A233" s="17"/>
      <c r="B233" s="13"/>
      <c r="C233" s="13"/>
      <c r="E233" s="53" t="s">
        <v>13</v>
      </c>
      <c r="F233" s="54">
        <v>0.3</v>
      </c>
      <c r="G233" s="55"/>
      <c r="H233" s="15"/>
    </row>
    <row r="234" spans="1:9">
      <c r="A234" s="18" t="s">
        <v>23</v>
      </c>
      <c r="B234" s="13"/>
      <c r="C234" s="13"/>
      <c r="D234" s="13"/>
      <c r="E234" s="13"/>
      <c r="F234" s="13"/>
      <c r="H234" s="15"/>
    </row>
    <row r="235" spans="1:9" ht="30">
      <c r="A235" s="19" t="s">
        <v>22</v>
      </c>
      <c r="B235" s="2" t="s">
        <v>20</v>
      </c>
      <c r="C235" s="13"/>
      <c r="D235" s="77" t="s">
        <v>5</v>
      </c>
      <c r="E235" s="77"/>
      <c r="F235" s="13"/>
      <c r="G235" s="71" t="s">
        <v>21</v>
      </c>
      <c r="H235" s="15"/>
    </row>
    <row r="236" spans="1:9">
      <c r="A236" s="20" t="s">
        <v>0</v>
      </c>
      <c r="B236" s="21" t="s">
        <v>30</v>
      </c>
      <c r="C236" s="13"/>
      <c r="D236" s="21" t="s">
        <v>41</v>
      </c>
      <c r="E236" s="21" t="s">
        <v>42</v>
      </c>
      <c r="F236" s="13"/>
      <c r="G236" s="13"/>
      <c r="H236" s="15"/>
    </row>
    <row r="237" spans="1:9">
      <c r="A237" s="65">
        <v>176382</v>
      </c>
      <c r="B237" s="36">
        <v>-16.187999999999999</v>
      </c>
      <c r="C237" s="36"/>
      <c r="D237" s="39">
        <v>-1.982</v>
      </c>
      <c r="E237" s="59">
        <v>5.423E-2</v>
      </c>
      <c r="F237" s="36"/>
      <c r="G237" s="38" t="s">
        <v>1</v>
      </c>
      <c r="H237" s="15"/>
    </row>
    <row r="238" spans="1:9">
      <c r="A238" s="65">
        <v>176402</v>
      </c>
      <c r="B238" s="36">
        <v>-17.812999999999999</v>
      </c>
      <c r="C238" s="36"/>
      <c r="D238" s="40">
        <v>-2.367</v>
      </c>
      <c r="E238" s="60">
        <v>0.10050000000000001</v>
      </c>
      <c r="F238" s="36"/>
      <c r="G238" s="88">
        <f>ASIN((D237-D238)/(B237-B238))*180/PI()</f>
        <v>13.705008734442316</v>
      </c>
      <c r="H238" s="15"/>
    </row>
    <row r="239" spans="1:9">
      <c r="A239" s="17"/>
      <c r="B239" s="13"/>
      <c r="C239" s="13"/>
      <c r="D239" s="13"/>
      <c r="E239" s="13"/>
      <c r="F239" s="13"/>
      <c r="G239" s="13"/>
      <c r="H239" s="15"/>
    </row>
    <row r="240" spans="1:9" ht="15.75" thickBot="1">
      <c r="A240" s="24"/>
      <c r="B240" s="25"/>
      <c r="C240" s="25"/>
      <c r="D240" s="61" t="s">
        <v>28</v>
      </c>
      <c r="E240" s="62">
        <f>0.5*(SQRT(D237^2+E237^2)+SQRT(D238^2+E238^2))</f>
        <v>2.1759371779790868</v>
      </c>
      <c r="F240" s="25" t="s">
        <v>10</v>
      </c>
      <c r="G240" s="78" t="s">
        <v>27</v>
      </c>
      <c r="H240" s="79"/>
    </row>
    <row r="241" spans="1:8" ht="31.5" customHeight="1" thickBot="1">
      <c r="A241" s="120" t="s">
        <v>61</v>
      </c>
      <c r="B241" s="121"/>
      <c r="C241" s="121"/>
      <c r="D241" s="121"/>
      <c r="E241" s="121"/>
      <c r="F241" s="121"/>
      <c r="G241" s="121"/>
      <c r="H241" s="121"/>
    </row>
    <row r="242" spans="1:8" ht="31.5" customHeight="1" thickBot="1">
      <c r="A242" s="128" t="s">
        <v>62</v>
      </c>
      <c r="B242" s="129"/>
      <c r="C242" s="129"/>
      <c r="D242" s="129"/>
      <c r="E242" s="129"/>
      <c r="F242" s="129"/>
      <c r="G242" s="129"/>
      <c r="H242" s="130"/>
    </row>
    <row r="243" spans="1:8">
      <c r="A243" s="7" t="s">
        <v>17</v>
      </c>
      <c r="B243" s="8" t="s">
        <v>31</v>
      </c>
      <c r="C243" s="9"/>
      <c r="D243" s="9"/>
      <c r="E243" s="9"/>
      <c r="F243" s="9"/>
      <c r="G243" s="9"/>
      <c r="H243" s="10"/>
    </row>
    <row r="244" spans="1:8" ht="15.75" thickBot="1">
      <c r="A244" s="11" t="s">
        <v>2</v>
      </c>
      <c r="B244" s="41">
        <v>2800</v>
      </c>
      <c r="C244" s="13" t="s">
        <v>3</v>
      </c>
      <c r="D244" s="13"/>
      <c r="E244" s="122" t="s">
        <v>51</v>
      </c>
      <c r="F244" s="123"/>
      <c r="G244" s="123"/>
      <c r="H244" s="15"/>
    </row>
    <row r="245" spans="1:8">
      <c r="A245" s="16" t="s">
        <v>18</v>
      </c>
      <c r="B245" s="68">
        <v>13.9</v>
      </c>
      <c r="C245" s="13" t="s">
        <v>4</v>
      </c>
      <c r="D245" s="13"/>
      <c r="E245" s="48" t="s">
        <v>33</v>
      </c>
      <c r="F245" s="49">
        <v>189.6</v>
      </c>
      <c r="G245" s="50" t="s">
        <v>15</v>
      </c>
      <c r="H245" s="15"/>
    </row>
    <row r="246" spans="1:8">
      <c r="A246" s="11" t="s">
        <v>19</v>
      </c>
      <c r="B246" s="12">
        <v>0.17499999999999999</v>
      </c>
      <c r="C246" s="13" t="s">
        <v>10</v>
      </c>
      <c r="D246" s="13"/>
      <c r="E246" s="51" t="s">
        <v>14</v>
      </c>
      <c r="F246" s="66">
        <v>73</v>
      </c>
      <c r="G246" s="52" t="s">
        <v>15</v>
      </c>
      <c r="H246" s="15"/>
    </row>
    <row r="247" spans="1:8" ht="15.75" thickBot="1">
      <c r="A247" s="17"/>
      <c r="B247" s="13"/>
      <c r="C247" s="13"/>
      <c r="D247" s="13"/>
      <c r="E247" s="53" t="s">
        <v>13</v>
      </c>
      <c r="F247" s="54">
        <v>0.3</v>
      </c>
      <c r="G247" s="55"/>
      <c r="H247" s="15"/>
    </row>
    <row r="248" spans="1:8">
      <c r="A248" s="18" t="s">
        <v>23</v>
      </c>
      <c r="B248" s="13"/>
      <c r="C248" s="13"/>
      <c r="D248" s="13"/>
      <c r="E248" s="13"/>
      <c r="F248" s="13"/>
      <c r="H248" s="15"/>
    </row>
    <row r="249" spans="1:8" ht="15" customHeight="1">
      <c r="A249" s="19" t="s">
        <v>22</v>
      </c>
      <c r="B249" s="71" t="s">
        <v>20</v>
      </c>
      <c r="C249" s="13"/>
      <c r="D249" s="77" t="s">
        <v>5</v>
      </c>
      <c r="E249" s="77"/>
      <c r="F249" s="13"/>
      <c r="G249" s="71" t="s">
        <v>21</v>
      </c>
      <c r="H249" s="15"/>
    </row>
    <row r="250" spans="1:8">
      <c r="A250" s="20" t="s">
        <v>0</v>
      </c>
      <c r="B250" s="21" t="s">
        <v>30</v>
      </c>
      <c r="C250" s="13"/>
      <c r="D250" s="21" t="s">
        <v>41</v>
      </c>
      <c r="E250" s="21" t="s">
        <v>42</v>
      </c>
      <c r="F250" s="13"/>
      <c r="G250" s="13"/>
      <c r="H250" s="15"/>
    </row>
    <row r="251" spans="1:8">
      <c r="A251" s="47">
        <v>111011</v>
      </c>
      <c r="B251" s="36">
        <v>-16.187999999999999</v>
      </c>
      <c r="C251" s="36"/>
      <c r="D251" s="39">
        <v>-2.0169999999999999</v>
      </c>
      <c r="E251" s="59">
        <v>5.8049999999999997E-2</v>
      </c>
      <c r="F251" s="36"/>
      <c r="G251" s="38" t="s">
        <v>1</v>
      </c>
      <c r="H251" s="15"/>
    </row>
    <row r="252" spans="1:8">
      <c r="A252" s="47">
        <v>111019</v>
      </c>
      <c r="B252" s="36">
        <v>-17.812999999999999</v>
      </c>
      <c r="C252" s="36"/>
      <c r="D252" s="40">
        <v>-2.4079999999999999</v>
      </c>
      <c r="E252" s="60">
        <v>0.10589999999999999</v>
      </c>
      <c r="F252" s="36"/>
      <c r="G252" s="88">
        <f>ASIN((D251-D252)/(B251-B252))*180/PI()</f>
        <v>13.922863695666511</v>
      </c>
      <c r="H252" s="15"/>
    </row>
    <row r="253" spans="1:8">
      <c r="A253" s="17"/>
      <c r="B253" s="13"/>
      <c r="C253" s="13"/>
      <c r="D253" s="13"/>
      <c r="E253" s="13"/>
      <c r="F253" s="13"/>
      <c r="G253" s="13"/>
      <c r="H253" s="15"/>
    </row>
    <row r="254" spans="1:8" ht="30.75" customHeight="1">
      <c r="A254" s="17"/>
      <c r="B254" s="13"/>
      <c r="C254" s="13"/>
      <c r="D254" s="41" t="s">
        <v>28</v>
      </c>
      <c r="E254" s="63">
        <f>0.5*SQRT((D251-D237)^2+(E251-E237)^2)+0.5*SQRT((D252-D238)^2+(E252-E238)^2)</f>
        <v>3.8280963265448428E-2</v>
      </c>
      <c r="F254" s="13" t="s">
        <v>10</v>
      </c>
      <c r="G254" s="75" t="s">
        <v>32</v>
      </c>
      <c r="H254" s="80"/>
    </row>
    <row r="255" spans="1:8" ht="15.75" thickBot="1">
      <c r="A255" s="24"/>
      <c r="B255" s="25"/>
      <c r="C255" s="25"/>
      <c r="D255" s="25"/>
      <c r="E255" s="25"/>
      <c r="F255" s="25"/>
      <c r="G255" s="25"/>
      <c r="H255" s="124"/>
    </row>
    <row r="256" spans="1:8" ht="15.75" thickBot="1">
      <c r="A256" s="27"/>
      <c r="B256" s="9"/>
      <c r="C256" s="9"/>
      <c r="D256" s="45" t="s">
        <v>11</v>
      </c>
      <c r="E256" s="28">
        <f>(B244-B230)/E254</f>
        <v>1306.132232182593</v>
      </c>
      <c r="F256" s="10" t="s">
        <v>6</v>
      </c>
      <c r="G256" s="125">
        <f>E256/1000</f>
        <v>1.306132232182593</v>
      </c>
      <c r="H256" s="44" t="s">
        <v>40</v>
      </c>
    </row>
    <row r="257" spans="1:8">
      <c r="A257" s="17"/>
      <c r="B257" s="13"/>
      <c r="C257" s="13"/>
      <c r="D257" s="13"/>
      <c r="E257" s="13">
        <v>4.4480000000000004</v>
      </c>
      <c r="F257" s="15" t="s">
        <v>7</v>
      </c>
      <c r="G257" s="81" t="s">
        <v>49</v>
      </c>
      <c r="H257" s="82"/>
    </row>
    <row r="258" spans="1:8">
      <c r="A258" s="17"/>
      <c r="B258" s="13"/>
      <c r="C258" s="13"/>
      <c r="D258" s="13"/>
      <c r="E258" s="22">
        <v>3.9369999999999997E-5</v>
      </c>
      <c r="F258" s="15" t="s">
        <v>8</v>
      </c>
      <c r="G258" s="83"/>
      <c r="H258" s="84"/>
    </row>
    <row r="259" spans="1:8" ht="15.75" thickBot="1">
      <c r="A259" s="17"/>
      <c r="B259" s="13"/>
      <c r="C259" s="13"/>
      <c r="D259" s="13"/>
      <c r="E259" s="13"/>
      <c r="F259" s="15"/>
      <c r="G259" s="83"/>
      <c r="H259" s="84"/>
    </row>
    <row r="260" spans="1:8" ht="15.75" thickBot="1">
      <c r="A260" s="24"/>
      <c r="B260" s="25"/>
      <c r="C260" s="25"/>
      <c r="D260" s="25"/>
      <c r="E260" s="42">
        <f>E256*E257*E258</f>
        <v>0.2287269507636156</v>
      </c>
      <c r="F260" s="43" t="s">
        <v>9</v>
      </c>
      <c r="G260" s="85"/>
      <c r="H260" s="86"/>
    </row>
    <row r="261" spans="1:8">
      <c r="A261" s="120" t="s">
        <v>63</v>
      </c>
      <c r="B261" s="121"/>
      <c r="C261" s="121"/>
      <c r="D261" s="121"/>
      <c r="E261" s="121"/>
      <c r="F261" s="121"/>
      <c r="G261" s="121"/>
      <c r="H261" s="121"/>
    </row>
    <row r="262" spans="1:8">
      <c r="A262" s="127"/>
      <c r="B262" s="90"/>
      <c r="C262" s="90"/>
      <c r="D262" s="90"/>
      <c r="E262" s="90"/>
      <c r="F262" s="90"/>
      <c r="G262" s="90"/>
      <c r="H262" s="90"/>
    </row>
    <row r="263" spans="1:8">
      <c r="A263" s="127"/>
      <c r="B263" s="90"/>
      <c r="C263" s="90"/>
      <c r="D263" s="90"/>
      <c r="E263" s="90"/>
      <c r="F263" s="90"/>
      <c r="G263" s="90"/>
      <c r="H263" s="90"/>
    </row>
    <row r="264" spans="1:8" ht="45.75" customHeight="1">
      <c r="A264" s="127"/>
      <c r="B264" s="90"/>
      <c r="C264" s="90"/>
      <c r="D264" s="90"/>
      <c r="E264" s="90"/>
      <c r="F264" s="90"/>
      <c r="G264" s="90"/>
      <c r="H264" s="90"/>
    </row>
    <row r="265" spans="1:8">
      <c r="A265" s="127"/>
      <c r="B265" s="90"/>
      <c r="C265" s="90"/>
      <c r="D265" s="90"/>
      <c r="E265" s="90"/>
      <c r="F265" s="90"/>
      <c r="G265" s="90"/>
      <c r="H265" s="90"/>
    </row>
    <row r="266" spans="1:8">
      <c r="A266" s="127"/>
      <c r="B266" s="90"/>
      <c r="C266" s="90"/>
      <c r="D266" s="90"/>
      <c r="E266" s="90"/>
      <c r="F266" s="90"/>
      <c r="G266" s="90"/>
      <c r="H266" s="90"/>
    </row>
    <row r="267" spans="1:8">
      <c r="A267" s="127"/>
      <c r="B267" s="90"/>
      <c r="C267" s="90"/>
      <c r="D267" s="90"/>
      <c r="E267" s="90"/>
      <c r="F267" s="90"/>
      <c r="G267" s="90"/>
      <c r="H267" s="90"/>
    </row>
    <row r="268" spans="1:8">
      <c r="A268" s="127"/>
      <c r="B268" s="90"/>
      <c r="C268" s="90"/>
      <c r="D268" s="90"/>
      <c r="E268" s="90"/>
      <c r="F268" s="90"/>
      <c r="G268" s="90"/>
      <c r="H268" s="90"/>
    </row>
    <row r="269" spans="1:8">
      <c r="A269" s="127"/>
      <c r="B269" s="90"/>
      <c r="C269" s="90"/>
      <c r="D269" s="90"/>
      <c r="E269" s="90"/>
      <c r="F269" s="90"/>
      <c r="G269" s="90"/>
      <c r="H269" s="90"/>
    </row>
    <row r="270" spans="1:8">
      <c r="A270" s="127"/>
      <c r="B270" s="90"/>
      <c r="C270" s="90"/>
      <c r="D270" s="90"/>
      <c r="E270" s="90"/>
      <c r="F270" s="90"/>
      <c r="G270" s="90"/>
      <c r="H270" s="90"/>
    </row>
    <row r="271" spans="1:8" ht="15.75" thickBot="1">
      <c r="A271" s="127"/>
      <c r="B271" s="90"/>
      <c r="C271" s="90"/>
      <c r="D271" s="90"/>
      <c r="E271" s="90"/>
      <c r="F271" s="90"/>
      <c r="G271" s="90"/>
      <c r="H271" s="90"/>
    </row>
    <row r="272" spans="1:8" ht="15.75" thickBot="1">
      <c r="A272" s="128" t="s">
        <v>64</v>
      </c>
      <c r="B272" s="129"/>
      <c r="C272" s="129"/>
      <c r="D272" s="129"/>
      <c r="E272" s="129"/>
      <c r="F272" s="129"/>
      <c r="G272" s="129"/>
      <c r="H272" s="130"/>
    </row>
    <row r="273" spans="1:8">
      <c r="A273" s="7" t="s">
        <v>17</v>
      </c>
      <c r="B273" s="70" t="s">
        <v>52</v>
      </c>
      <c r="C273" s="9"/>
      <c r="D273" s="9"/>
      <c r="E273" s="9"/>
      <c r="F273" s="9"/>
      <c r="G273" s="9"/>
      <c r="H273" s="10"/>
    </row>
    <row r="274" spans="1:8" ht="15.75" thickBot="1">
      <c r="A274" s="11" t="s">
        <v>2</v>
      </c>
      <c r="B274" s="69">
        <v>2700</v>
      </c>
      <c r="C274" s="13" t="s">
        <v>3</v>
      </c>
      <c r="E274" s="122" t="s">
        <v>51</v>
      </c>
      <c r="F274" s="123"/>
      <c r="G274" s="123"/>
      <c r="H274" s="15"/>
    </row>
    <row r="275" spans="1:8">
      <c r="A275" s="16" t="s">
        <v>18</v>
      </c>
      <c r="B275" s="68">
        <v>13.45</v>
      </c>
      <c r="C275" s="13" t="s">
        <v>4</v>
      </c>
      <c r="E275" s="48" t="s">
        <v>33</v>
      </c>
      <c r="F275" s="49">
        <v>189.6</v>
      </c>
      <c r="G275" s="50" t="s">
        <v>15</v>
      </c>
      <c r="H275" s="15"/>
    </row>
    <row r="276" spans="1:8">
      <c r="A276" s="11" t="s">
        <v>19</v>
      </c>
      <c r="B276" s="12">
        <v>0.17499999999999999</v>
      </c>
      <c r="C276" s="13" t="s">
        <v>10</v>
      </c>
      <c r="E276" s="51" t="s">
        <v>14</v>
      </c>
      <c r="F276" s="66">
        <v>73</v>
      </c>
      <c r="G276" s="52" t="s">
        <v>15</v>
      </c>
      <c r="H276" s="15"/>
    </row>
    <row r="277" spans="1:8" ht="15.75" thickBot="1">
      <c r="A277" s="17"/>
      <c r="B277" s="13"/>
      <c r="C277" s="13"/>
      <c r="E277" s="53" t="s">
        <v>13</v>
      </c>
      <c r="F277" s="54">
        <v>0.3</v>
      </c>
      <c r="G277" s="55"/>
      <c r="H277" s="15"/>
    </row>
    <row r="278" spans="1:8">
      <c r="A278" s="18" t="s">
        <v>23</v>
      </c>
      <c r="B278" s="13"/>
      <c r="C278" s="13"/>
      <c r="H278" s="15"/>
    </row>
    <row r="279" spans="1:8" ht="30">
      <c r="A279" s="19" t="s">
        <v>22</v>
      </c>
      <c r="B279" s="2" t="s">
        <v>20</v>
      </c>
      <c r="C279" s="13"/>
      <c r="D279" s="77" t="s">
        <v>5</v>
      </c>
      <c r="E279" s="77"/>
      <c r="F279" s="13"/>
      <c r="G279" s="71" t="s">
        <v>21</v>
      </c>
      <c r="H279" s="15"/>
    </row>
    <row r="280" spans="1:8">
      <c r="A280" s="20" t="s">
        <v>0</v>
      </c>
      <c r="B280" s="21" t="s">
        <v>30</v>
      </c>
      <c r="C280" s="13"/>
      <c r="D280" s="21" t="s">
        <v>41</v>
      </c>
      <c r="E280" s="21" t="s">
        <v>42</v>
      </c>
      <c r="F280" s="13"/>
      <c r="G280" s="13"/>
      <c r="H280" s="15"/>
    </row>
    <row r="281" spans="1:8">
      <c r="A281" s="47">
        <v>111011</v>
      </c>
      <c r="B281" s="36">
        <v>-16.187999999999999</v>
      </c>
      <c r="C281" s="36"/>
      <c r="D281" s="39">
        <v>-1.946</v>
      </c>
      <c r="E281" s="59">
        <v>5.0310000000000001E-2</v>
      </c>
      <c r="F281" s="36"/>
      <c r="G281" s="38" t="s">
        <v>1</v>
      </c>
      <c r="H281" s="15"/>
    </row>
    <row r="282" spans="1:8">
      <c r="A282" s="47">
        <v>111019</v>
      </c>
      <c r="B282" s="36">
        <v>-17.812999999999999</v>
      </c>
      <c r="C282" s="36"/>
      <c r="D282" s="40">
        <v>-2.3239999999999998</v>
      </c>
      <c r="E282" s="60">
        <v>9.4890000000000002E-2</v>
      </c>
      <c r="F282" s="36"/>
      <c r="G282" s="88">
        <f>ASIN((D281-D282)/(B281-B282))*180/PI()</f>
        <v>13.451099431537068</v>
      </c>
      <c r="H282" s="15"/>
    </row>
    <row r="283" spans="1:8">
      <c r="A283" s="17"/>
      <c r="B283" s="13"/>
      <c r="C283" s="13"/>
      <c r="D283" s="13"/>
      <c r="E283" s="13"/>
      <c r="F283" s="13"/>
      <c r="G283" s="13"/>
      <c r="H283" s="15"/>
    </row>
    <row r="284" spans="1:8" ht="30.75" customHeight="1">
      <c r="A284" s="17"/>
      <c r="B284" s="13"/>
      <c r="C284" s="13"/>
      <c r="D284" s="41" t="s">
        <v>28</v>
      </c>
      <c r="E284" s="63">
        <f>0.5*SQRT((D281-D237)^2+(E281-E237)^2)+0.5*SQRT((D282-D238)^2+(E282-E238)^2)</f>
        <v>3.9788601921202468E-2</v>
      </c>
      <c r="F284" s="13" t="s">
        <v>10</v>
      </c>
      <c r="G284" s="75" t="s">
        <v>32</v>
      </c>
      <c r="H284" s="80"/>
    </row>
    <row r="285" spans="1:8" ht="15.75" thickBot="1">
      <c r="A285" s="17"/>
      <c r="B285" s="13"/>
      <c r="C285" s="13"/>
      <c r="D285" s="13"/>
      <c r="E285" s="13"/>
      <c r="F285" s="13"/>
      <c r="G285" s="13"/>
      <c r="H285" s="15"/>
    </row>
    <row r="286" spans="1:8" ht="15.75" thickBot="1">
      <c r="A286" s="27"/>
      <c r="B286" s="9"/>
      <c r="C286" s="9"/>
      <c r="D286" s="45" t="s">
        <v>11</v>
      </c>
      <c r="E286" s="28">
        <f>(B230-B274)/E284</f>
        <v>1256.6412888550403</v>
      </c>
      <c r="F286" s="10" t="s">
        <v>6</v>
      </c>
      <c r="G286" s="125">
        <f>E286/1000</f>
        <v>1.2566412888550402</v>
      </c>
      <c r="H286" s="44" t="s">
        <v>40</v>
      </c>
    </row>
    <row r="287" spans="1:8">
      <c r="A287" s="17"/>
      <c r="B287" s="13"/>
      <c r="C287" s="13"/>
      <c r="D287" s="13"/>
      <c r="E287" s="13">
        <v>4.4480000000000004</v>
      </c>
      <c r="F287" s="15" t="s">
        <v>7</v>
      </c>
      <c r="G287" s="81" t="s">
        <v>49</v>
      </c>
      <c r="H287" s="82"/>
    </row>
    <row r="288" spans="1:8">
      <c r="A288" s="17"/>
      <c r="B288" s="13"/>
      <c r="C288" s="13"/>
      <c r="D288" s="13"/>
      <c r="E288" s="22">
        <v>3.9369999999999997E-5</v>
      </c>
      <c r="F288" s="15" t="s">
        <v>8</v>
      </c>
      <c r="G288" s="83"/>
      <c r="H288" s="84"/>
    </row>
    <row r="289" spans="1:8" ht="15.75" thickBot="1">
      <c r="A289" s="17"/>
      <c r="B289" s="13"/>
      <c r="C289" s="13"/>
      <c r="D289" s="13"/>
      <c r="E289" s="13"/>
      <c r="F289" s="15"/>
      <c r="G289" s="83"/>
      <c r="H289" s="84"/>
    </row>
    <row r="290" spans="1:8" ht="15.75" thickBot="1">
      <c r="A290" s="24"/>
      <c r="B290" s="25"/>
      <c r="C290" s="25"/>
      <c r="D290" s="25"/>
      <c r="E290" s="42">
        <f>E286*E287*E288</f>
        <v>0.22006020762780765</v>
      </c>
      <c r="F290" s="43" t="s">
        <v>9</v>
      </c>
      <c r="G290" s="85"/>
      <c r="H290" s="86"/>
    </row>
    <row r="291" spans="1:8" ht="30.75" customHeight="1">
      <c r="A291" s="120" t="s">
        <v>65</v>
      </c>
      <c r="B291" s="121"/>
      <c r="C291" s="121"/>
      <c r="D291" s="121"/>
      <c r="E291" s="121"/>
      <c r="F291" s="121"/>
      <c r="G291" s="121"/>
      <c r="H291" s="121"/>
    </row>
    <row r="292" spans="1:8">
      <c r="A292" s="13"/>
      <c r="B292" s="13"/>
      <c r="C292" s="13"/>
      <c r="D292" s="13"/>
      <c r="E292" s="13"/>
      <c r="F292" s="13"/>
      <c r="G292" s="13"/>
      <c r="H292" s="13"/>
    </row>
    <row r="293" spans="1:8">
      <c r="A293" s="13"/>
      <c r="B293" s="13"/>
      <c r="C293" s="13"/>
      <c r="D293" s="13"/>
      <c r="E293" s="13"/>
      <c r="F293" s="13"/>
      <c r="G293" s="13"/>
      <c r="H293" s="13"/>
    </row>
    <row r="294" spans="1:8">
      <c r="A294" s="13"/>
      <c r="B294" s="13"/>
      <c r="C294" s="13"/>
      <c r="D294" s="13"/>
      <c r="E294" s="13"/>
      <c r="F294" s="13"/>
      <c r="G294" s="13"/>
      <c r="H294" s="13"/>
    </row>
    <row r="295" spans="1:8">
      <c r="A295" s="13"/>
      <c r="B295" s="13"/>
      <c r="C295" s="13"/>
      <c r="D295" s="13"/>
      <c r="E295" s="13"/>
      <c r="F295" s="13"/>
      <c r="G295" s="13"/>
      <c r="H295" s="13"/>
    </row>
    <row r="296" spans="1:8">
      <c r="A296" s="13"/>
      <c r="B296" s="13"/>
      <c r="C296" s="13"/>
      <c r="D296" s="13"/>
      <c r="E296" s="13"/>
      <c r="F296" s="13"/>
      <c r="G296" s="13"/>
      <c r="H296" s="13"/>
    </row>
    <row r="297" spans="1:8">
      <c r="A297" s="13"/>
      <c r="B297" s="13"/>
      <c r="C297" s="13"/>
      <c r="D297" s="13"/>
      <c r="E297" s="13"/>
      <c r="F297" s="13"/>
      <c r="G297" s="13"/>
      <c r="H297" s="13"/>
    </row>
    <row r="298" spans="1:8">
      <c r="A298" s="13"/>
      <c r="B298" s="13"/>
      <c r="C298" s="13"/>
      <c r="D298" s="13"/>
      <c r="E298" s="13"/>
      <c r="F298" s="13"/>
      <c r="G298" s="13"/>
      <c r="H298" s="13"/>
    </row>
    <row r="299" spans="1:8">
      <c r="A299" s="13"/>
      <c r="B299" s="13"/>
      <c r="C299" s="13"/>
      <c r="D299" s="13"/>
      <c r="E299" s="13"/>
      <c r="F299" s="13"/>
      <c r="G299" s="13"/>
      <c r="H299" s="13"/>
    </row>
    <row r="300" spans="1:8">
      <c r="A300" s="13"/>
      <c r="B300" s="13"/>
      <c r="C300" s="13"/>
      <c r="D300" s="13"/>
      <c r="E300" s="13"/>
      <c r="F300" s="13"/>
      <c r="G300" s="13"/>
      <c r="H300" s="13"/>
    </row>
    <row r="301" spans="1:8">
      <c r="A301" s="13"/>
      <c r="B301" s="13"/>
      <c r="C301" s="13"/>
      <c r="D301" s="13"/>
      <c r="E301" s="13"/>
      <c r="F301" s="13"/>
      <c r="G301" s="13"/>
      <c r="H301" s="13"/>
    </row>
    <row r="302" spans="1:8">
      <c r="A302" s="13"/>
      <c r="B302" s="13"/>
      <c r="C302" s="13"/>
      <c r="D302" s="13"/>
      <c r="E302" s="13"/>
      <c r="F302" s="13"/>
      <c r="G302" s="13"/>
      <c r="H302" s="13"/>
    </row>
    <row r="303" spans="1:8">
      <c r="A303" s="13"/>
      <c r="B303" s="13"/>
      <c r="C303" s="13"/>
      <c r="D303" s="13"/>
      <c r="E303" s="13"/>
      <c r="F303" s="13"/>
      <c r="G303" s="13"/>
      <c r="H303" s="13"/>
    </row>
    <row r="304" spans="1:8">
      <c r="A304" s="13"/>
      <c r="B304" s="13"/>
      <c r="C304" s="13"/>
      <c r="D304" s="13"/>
      <c r="E304" s="13"/>
      <c r="F304" s="13"/>
      <c r="G304" s="13"/>
      <c r="H304" s="13"/>
    </row>
    <row r="305" spans="1:8">
      <c r="A305" s="13"/>
      <c r="B305" s="13"/>
      <c r="C305" s="13"/>
      <c r="D305" s="13"/>
      <c r="E305" s="13"/>
      <c r="F305" s="13"/>
      <c r="G305" s="13"/>
      <c r="H305" s="13"/>
    </row>
    <row r="306" spans="1:8">
      <c r="A306" s="13"/>
      <c r="B306" s="13"/>
      <c r="C306" s="13"/>
      <c r="D306" s="13"/>
      <c r="E306" s="13"/>
      <c r="F306" s="13"/>
      <c r="G306" s="13"/>
      <c r="H306" s="13"/>
    </row>
    <row r="307" spans="1:8">
      <c r="A307" s="13"/>
      <c r="B307" s="13"/>
      <c r="C307" s="13"/>
      <c r="D307" s="13"/>
      <c r="E307" s="13"/>
      <c r="F307" s="13"/>
      <c r="G307" s="13"/>
      <c r="H307" s="13"/>
    </row>
    <row r="308" spans="1:8">
      <c r="A308" s="13"/>
      <c r="B308" s="13"/>
      <c r="C308" s="13"/>
      <c r="D308" s="13"/>
      <c r="E308" s="13"/>
      <c r="F308" s="13"/>
      <c r="G308" s="13"/>
      <c r="H308" s="13"/>
    </row>
    <row r="309" spans="1:8">
      <c r="A309" s="13"/>
      <c r="B309" s="13"/>
      <c r="C309" s="13"/>
      <c r="D309" s="13"/>
      <c r="E309" s="13"/>
      <c r="F309" s="13"/>
      <c r="G309" s="13"/>
      <c r="H309" s="13"/>
    </row>
    <row r="310" spans="1:8">
      <c r="A310" s="13"/>
      <c r="B310" s="13"/>
      <c r="C310" s="13"/>
      <c r="D310" s="13"/>
      <c r="E310" s="13"/>
      <c r="F310" s="13"/>
      <c r="G310" s="13"/>
      <c r="H310" s="13"/>
    </row>
    <row r="311" spans="1:8">
      <c r="A311" s="13"/>
      <c r="B311" s="13"/>
      <c r="C311" s="13"/>
      <c r="D311" s="13"/>
      <c r="E311" s="13"/>
      <c r="F311" s="13"/>
      <c r="G311" s="13"/>
      <c r="H311" s="13"/>
    </row>
    <row r="312" spans="1:8">
      <c r="A312" s="13"/>
      <c r="B312" s="13"/>
      <c r="C312" s="13"/>
      <c r="D312" s="13"/>
      <c r="E312" s="13"/>
      <c r="F312" s="13"/>
      <c r="G312" s="13"/>
      <c r="H312" s="13"/>
    </row>
    <row r="313" spans="1:8">
      <c r="A313" s="13"/>
      <c r="B313" s="13"/>
      <c r="C313" s="13"/>
      <c r="D313" s="13"/>
      <c r="E313" s="13"/>
      <c r="F313" s="13"/>
      <c r="G313" s="13"/>
      <c r="H313" s="13"/>
    </row>
    <row r="314" spans="1:8">
      <c r="A314" s="13"/>
      <c r="B314" s="13"/>
      <c r="C314" s="13"/>
      <c r="D314" s="13"/>
      <c r="E314" s="13"/>
      <c r="F314" s="13"/>
      <c r="G314" s="13"/>
      <c r="H314" s="13"/>
    </row>
    <row r="315" spans="1:8">
      <c r="A315" s="13"/>
      <c r="B315" s="13"/>
      <c r="C315" s="13"/>
      <c r="D315" s="13"/>
      <c r="E315" s="13"/>
      <c r="F315" s="13"/>
      <c r="G315" s="13"/>
      <c r="H315" s="13"/>
    </row>
    <row r="316" spans="1:8">
      <c r="A316" s="13"/>
      <c r="B316" s="13"/>
      <c r="C316" s="13"/>
      <c r="D316" s="13"/>
      <c r="E316" s="13"/>
      <c r="F316" s="13"/>
      <c r="G316" s="13"/>
      <c r="H316" s="13"/>
    </row>
    <row r="317" spans="1:8">
      <c r="A317" s="13"/>
      <c r="B317" s="13"/>
      <c r="C317" s="13"/>
      <c r="D317" s="13"/>
      <c r="E317" s="13"/>
      <c r="F317" s="13"/>
      <c r="G317" s="13"/>
      <c r="H317" s="13"/>
    </row>
    <row r="318" spans="1:8">
      <c r="A318" s="13"/>
      <c r="B318" s="13"/>
      <c r="C318" s="13"/>
      <c r="D318" s="13"/>
      <c r="E318" s="13"/>
      <c r="F318" s="13"/>
      <c r="G318" s="13"/>
      <c r="H318" s="13"/>
    </row>
    <row r="319" spans="1:8">
      <c r="A319" s="13"/>
      <c r="B319" s="13"/>
      <c r="C319" s="13"/>
      <c r="D319" s="13"/>
      <c r="E319" s="13"/>
      <c r="F319" s="13"/>
      <c r="G319" s="13"/>
      <c r="H319" s="13"/>
    </row>
    <row r="320" spans="1:8">
      <c r="A320" s="13"/>
      <c r="B320" s="13"/>
      <c r="C320" s="13"/>
      <c r="D320" s="13"/>
      <c r="E320" s="13"/>
      <c r="F320" s="13"/>
      <c r="G320" s="13"/>
      <c r="H320" s="13"/>
    </row>
    <row r="321" spans="1:8">
      <c r="A321" s="13"/>
      <c r="B321" s="13"/>
      <c r="C321" s="13"/>
      <c r="D321" s="13"/>
      <c r="E321" s="13"/>
      <c r="F321" s="13"/>
      <c r="G321" s="13"/>
      <c r="H321" s="13"/>
    </row>
    <row r="322" spans="1:8">
      <c r="A322" s="13"/>
      <c r="B322" s="13"/>
      <c r="C322" s="13"/>
      <c r="D322" s="13"/>
      <c r="E322" s="13"/>
      <c r="F322" s="13"/>
      <c r="G322" s="2"/>
      <c r="H322" s="13"/>
    </row>
    <row r="323" spans="1:8">
      <c r="A323" s="13"/>
      <c r="B323" s="13"/>
      <c r="C323" s="13"/>
      <c r="D323" s="13"/>
      <c r="E323" s="13"/>
      <c r="F323" s="13"/>
      <c r="G323" s="13"/>
      <c r="H323" s="13"/>
    </row>
    <row r="324" spans="1:8">
      <c r="A324" s="13"/>
      <c r="B324" s="13"/>
      <c r="C324" s="13"/>
      <c r="D324" s="13"/>
      <c r="E324" s="13"/>
      <c r="F324" s="13"/>
      <c r="G324" s="23"/>
      <c r="H324" s="13"/>
    </row>
    <row r="325" spans="1:8">
      <c r="A325" s="13"/>
      <c r="B325" s="13"/>
      <c r="C325" s="13"/>
      <c r="D325" s="13"/>
      <c r="E325" s="13"/>
      <c r="F325" s="13"/>
      <c r="G325" s="23"/>
      <c r="H325" s="13"/>
    </row>
    <row r="326" spans="1:8">
      <c r="A326" s="13"/>
      <c r="B326" s="13"/>
      <c r="C326" s="13"/>
      <c r="D326" s="13"/>
      <c r="E326" s="13"/>
      <c r="F326" s="13"/>
      <c r="G326" s="13"/>
      <c r="H326" s="13"/>
    </row>
    <row r="327" spans="1:8">
      <c r="A327" s="13"/>
      <c r="B327" s="13"/>
      <c r="C327" s="13"/>
      <c r="D327" s="12"/>
      <c r="E327" s="26"/>
      <c r="F327" s="13"/>
      <c r="G327" s="13"/>
      <c r="H327" s="13"/>
    </row>
    <row r="328" spans="1:8">
      <c r="A328" s="13"/>
      <c r="B328" s="13"/>
      <c r="C328" s="13"/>
      <c r="D328" s="13"/>
      <c r="E328" s="13"/>
      <c r="F328" s="13"/>
      <c r="G328" s="13"/>
      <c r="H328" s="13"/>
    </row>
    <row r="329" spans="1:8">
      <c r="A329" s="13"/>
      <c r="B329" s="13"/>
      <c r="C329" s="13"/>
      <c r="D329" s="12"/>
      <c r="E329" s="13"/>
      <c r="F329" s="13"/>
      <c r="G329" s="13"/>
      <c r="H329" s="13"/>
    </row>
    <row r="330" spans="1:8">
      <c r="A330" s="13"/>
      <c r="B330" s="13"/>
      <c r="C330" s="13"/>
      <c r="D330" s="13"/>
      <c r="E330" s="13"/>
      <c r="F330" s="13"/>
      <c r="G330" s="13"/>
      <c r="H330" s="13"/>
    </row>
    <row r="331" spans="1:8">
      <c r="A331" s="13"/>
      <c r="B331" s="13"/>
      <c r="C331" s="13"/>
      <c r="D331" s="13"/>
      <c r="E331" s="22"/>
      <c r="F331" s="13"/>
      <c r="G331" s="13"/>
      <c r="H331" s="13"/>
    </row>
    <row r="332" spans="1:8">
      <c r="A332" s="13"/>
      <c r="B332" s="13"/>
      <c r="C332" s="13"/>
      <c r="D332" s="13"/>
      <c r="E332" s="13"/>
      <c r="F332" s="13"/>
      <c r="G332" s="13"/>
      <c r="H332" s="13"/>
    </row>
    <row r="333" spans="1:8">
      <c r="A333" s="13"/>
      <c r="B333" s="13"/>
      <c r="C333" s="13"/>
      <c r="D333" s="13"/>
      <c r="E333" s="3"/>
      <c r="F333" s="4"/>
      <c r="G333" s="13"/>
      <c r="H333" s="13"/>
    </row>
    <row r="334" spans="1:8">
      <c r="A334" s="13"/>
      <c r="B334" s="13"/>
      <c r="C334" s="13"/>
      <c r="D334" s="13"/>
      <c r="E334" s="13"/>
      <c r="F334" s="13"/>
      <c r="G334" s="13"/>
      <c r="H334" s="13"/>
    </row>
    <row r="335" spans="1:8">
      <c r="A335" s="13"/>
      <c r="B335" s="13"/>
      <c r="C335" s="13"/>
      <c r="D335" s="13"/>
      <c r="E335" s="13"/>
      <c r="F335" s="13"/>
      <c r="G335" s="13"/>
      <c r="H335" s="13"/>
    </row>
    <row r="336" spans="1:8">
      <c r="A336" s="13"/>
      <c r="B336" s="13"/>
      <c r="C336" s="13"/>
      <c r="D336" s="13"/>
      <c r="E336" s="13"/>
      <c r="F336" s="13"/>
      <c r="G336" s="13"/>
      <c r="H336" s="13"/>
    </row>
    <row r="337" spans="1:8">
      <c r="A337" s="13"/>
      <c r="B337" s="13"/>
      <c r="C337" s="13"/>
      <c r="D337" s="13"/>
      <c r="E337" s="13"/>
      <c r="F337" s="13"/>
      <c r="G337" s="13"/>
      <c r="H337" s="13"/>
    </row>
    <row r="338" spans="1:8">
      <c r="A338" s="13"/>
      <c r="B338" s="13"/>
      <c r="C338" s="13"/>
      <c r="D338" s="13"/>
      <c r="E338" s="13"/>
      <c r="F338" s="13"/>
      <c r="G338" s="13"/>
      <c r="H338" s="13"/>
    </row>
    <row r="339" spans="1:8">
      <c r="A339" s="13"/>
      <c r="B339" s="13"/>
      <c r="C339" s="13"/>
      <c r="D339" s="13"/>
      <c r="E339" s="13"/>
      <c r="F339" s="13"/>
      <c r="G339" s="13"/>
      <c r="H339" s="13"/>
    </row>
    <row r="340" spans="1:8">
      <c r="A340" s="13"/>
      <c r="B340" s="13"/>
      <c r="C340" s="13"/>
      <c r="D340" s="13"/>
      <c r="E340" s="13"/>
      <c r="F340" s="13"/>
      <c r="G340" s="13"/>
      <c r="H340" s="13"/>
    </row>
    <row r="341" spans="1:8">
      <c r="A341" s="13"/>
      <c r="B341" s="13"/>
      <c r="C341" s="13"/>
      <c r="D341" s="13"/>
      <c r="E341" s="13"/>
      <c r="F341" s="13"/>
      <c r="G341" s="13"/>
      <c r="H341" s="13"/>
    </row>
    <row r="342" spans="1:8">
      <c r="A342" s="13"/>
      <c r="B342" s="13"/>
      <c r="C342" s="13"/>
      <c r="D342" s="13"/>
      <c r="E342" s="13"/>
      <c r="F342" s="13"/>
      <c r="G342" s="13"/>
      <c r="H342" s="13"/>
    </row>
    <row r="343" spans="1:8">
      <c r="A343" s="13"/>
      <c r="B343" s="13"/>
      <c r="C343" s="13"/>
      <c r="D343" s="13"/>
      <c r="E343" s="13"/>
      <c r="F343" s="13"/>
      <c r="G343" s="13"/>
      <c r="H343" s="13"/>
    </row>
    <row r="344" spans="1:8">
      <c r="A344" s="13"/>
      <c r="B344" s="13"/>
      <c r="C344" s="13"/>
      <c r="D344" s="13"/>
      <c r="E344" s="13"/>
      <c r="F344" s="13"/>
      <c r="G344" s="13"/>
      <c r="H344" s="13"/>
    </row>
    <row r="345" spans="1:8">
      <c r="A345" s="13"/>
      <c r="B345" s="13"/>
      <c r="C345" s="13"/>
      <c r="D345" s="13"/>
      <c r="E345" s="13"/>
      <c r="F345" s="13"/>
      <c r="G345" s="13"/>
      <c r="H345" s="13"/>
    </row>
    <row r="346" spans="1:8">
      <c r="A346" s="13"/>
      <c r="B346" s="13"/>
      <c r="C346" s="13"/>
      <c r="D346" s="13"/>
      <c r="E346" s="13"/>
      <c r="F346" s="13"/>
      <c r="G346" s="13"/>
      <c r="H346" s="13"/>
    </row>
    <row r="347" spans="1:8">
      <c r="A347" s="13"/>
      <c r="B347" s="13"/>
      <c r="C347" s="13"/>
      <c r="D347" s="13"/>
      <c r="E347" s="13"/>
      <c r="F347" s="13"/>
      <c r="G347" s="13"/>
      <c r="H347" s="13"/>
    </row>
    <row r="348" spans="1:8">
      <c r="A348" s="13"/>
      <c r="B348" s="13"/>
      <c r="C348" s="13"/>
      <c r="D348" s="13"/>
      <c r="E348" s="13"/>
      <c r="F348" s="13"/>
      <c r="G348" s="13"/>
      <c r="H348" s="13"/>
    </row>
    <row r="349" spans="1:8">
      <c r="A349" s="13"/>
      <c r="B349" s="13"/>
      <c r="C349" s="13"/>
      <c r="D349" s="13"/>
      <c r="E349" s="13"/>
      <c r="F349" s="13"/>
      <c r="G349" s="13"/>
      <c r="H349" s="13"/>
    </row>
  </sheetData>
  <mergeCells count="27">
    <mergeCell ref="A272:H272"/>
    <mergeCell ref="A291:H291"/>
    <mergeCell ref="A213:H213"/>
    <mergeCell ref="A228:H228"/>
    <mergeCell ref="A241:H241"/>
    <mergeCell ref="A242:H242"/>
    <mergeCell ref="A261:H261"/>
    <mergeCell ref="E274:G274"/>
    <mergeCell ref="D279:E279"/>
    <mergeCell ref="G284:H284"/>
    <mergeCell ref="G287:H290"/>
    <mergeCell ref="D249:E249"/>
    <mergeCell ref="G254:H254"/>
    <mergeCell ref="G257:H260"/>
    <mergeCell ref="E244:G244"/>
    <mergeCell ref="D220:E220"/>
    <mergeCell ref="G225:H225"/>
    <mergeCell ref="D235:E235"/>
    <mergeCell ref="G240:H240"/>
    <mergeCell ref="E230:G230"/>
    <mergeCell ref="G105:H105"/>
    <mergeCell ref="D23:E23"/>
    <mergeCell ref="D71:E71"/>
    <mergeCell ref="G28:H28"/>
    <mergeCell ref="G76:H76"/>
    <mergeCell ref="G79:H82"/>
    <mergeCell ref="A33:H33"/>
  </mergeCells>
  <pageMargins left="0.7" right="0.7" top="0.75" bottom="0.75" header="0.3" footer="0.3"/>
  <pageSetup fitToWidth="0" fitToHeight="0" orientation="landscape" r:id="rId1"/>
  <headerFooter>
    <oddHeader>&amp;RA. Stein
SEI Team</oddHeader>
    <oddFooter>&amp;L&amp;D&amp;CLIGO-T0900569-v2&amp;R 0-1 Spring, BSC ISI: Sheet &amp;P / &amp;N</oddFooter>
  </headerFooter>
  <drawing r:id="rId2"/>
</worksheet>
</file>

<file path=xl/worksheets/sheet2.xml><?xml version="1.0" encoding="utf-8"?>
<worksheet xmlns="http://schemas.openxmlformats.org/spreadsheetml/2006/main" xmlns:r="http://schemas.openxmlformats.org/officeDocument/2006/relationships">
  <dimension ref="A1:P243"/>
  <sheetViews>
    <sheetView view="pageLayout" topLeftCell="A46" zoomScaleNormal="200" workbookViewId="0">
      <selection activeCell="G77" sqref="G77"/>
    </sheetView>
  </sheetViews>
  <sheetFormatPr defaultRowHeight="15"/>
  <cols>
    <col min="1" max="1" width="22.7109375" style="6" customWidth="1"/>
    <col min="2" max="2" width="11.85546875" style="6" customWidth="1"/>
    <col min="3" max="3" width="9.140625" style="6"/>
    <col min="4" max="4" width="11" style="6" customWidth="1"/>
    <col min="5" max="5" width="13.85546875" style="6" customWidth="1"/>
    <col min="6" max="6" width="7.7109375" style="6" customWidth="1"/>
    <col min="7" max="7" width="14.140625" style="6" customWidth="1"/>
    <col min="8" max="8" width="14.85546875" style="6" customWidth="1"/>
    <col min="9" max="9" width="9.140625" style="6"/>
    <col min="10" max="10" width="29.85546875" style="6" customWidth="1"/>
    <col min="11" max="13" width="9.140625" style="6"/>
    <col min="14" max="14" width="10.42578125" style="6" customWidth="1"/>
    <col min="15" max="16384" width="9.140625" style="6"/>
  </cols>
  <sheetData>
    <row r="1" spans="1:4" ht="18.75">
      <c r="A1" s="1" t="s">
        <v>25</v>
      </c>
    </row>
    <row r="2" spans="1:4">
      <c r="A2" s="5" t="s">
        <v>50</v>
      </c>
    </row>
    <row r="3" spans="1:4" ht="15.75" thickBot="1">
      <c r="A3" s="6" t="s">
        <v>37</v>
      </c>
      <c r="B3" s="6" t="s">
        <v>16</v>
      </c>
    </row>
    <row r="4" spans="1:4">
      <c r="A4" s="48" t="s">
        <v>33</v>
      </c>
      <c r="B4" s="49">
        <v>189.6</v>
      </c>
      <c r="C4" s="50" t="s">
        <v>15</v>
      </c>
      <c r="D4" s="6" t="s">
        <v>34</v>
      </c>
    </row>
    <row r="5" spans="1:4">
      <c r="A5" s="51" t="s">
        <v>14</v>
      </c>
      <c r="B5" s="36">
        <v>80</v>
      </c>
      <c r="C5" s="52" t="s">
        <v>15</v>
      </c>
      <c r="D5" s="6" t="s">
        <v>35</v>
      </c>
    </row>
    <row r="6" spans="1:4" ht="15.75" thickBot="1">
      <c r="A6" s="53" t="s">
        <v>13</v>
      </c>
      <c r="B6" s="54">
        <v>0.3</v>
      </c>
      <c r="C6" s="55"/>
      <c r="D6" s="6" t="s">
        <v>36</v>
      </c>
    </row>
    <row r="8" spans="1:4">
      <c r="A8" t="s">
        <v>44</v>
      </c>
    </row>
    <row r="9" spans="1:4">
      <c r="A9" t="s">
        <v>45</v>
      </c>
    </row>
    <row r="11" spans="1:4">
      <c r="A11" s="6" t="s">
        <v>38</v>
      </c>
    </row>
    <row r="12" spans="1:4" ht="15.75" thickBot="1">
      <c r="A12" s="6" t="s">
        <v>39</v>
      </c>
    </row>
    <row r="13" spans="1:4">
      <c r="A13" s="48" t="s">
        <v>33</v>
      </c>
      <c r="B13" s="56">
        <v>68900</v>
      </c>
      <c r="C13" s="50" t="s">
        <v>15</v>
      </c>
      <c r="D13" s="6" t="s">
        <v>34</v>
      </c>
    </row>
    <row r="14" spans="1:4">
      <c r="A14" s="51" t="s">
        <v>14</v>
      </c>
      <c r="B14" s="37">
        <v>22800</v>
      </c>
      <c r="C14" s="52" t="s">
        <v>15</v>
      </c>
      <c r="D14" s="6" t="s">
        <v>35</v>
      </c>
    </row>
    <row r="15" spans="1:4" ht="15.75" thickBot="1">
      <c r="A15" s="53" t="s">
        <v>13</v>
      </c>
      <c r="B15" s="54">
        <v>0.33</v>
      </c>
      <c r="C15" s="55"/>
      <c r="D15" s="6" t="s">
        <v>36</v>
      </c>
    </row>
    <row r="16" spans="1:4" ht="15.75" thickBot="1"/>
    <row r="17" spans="1:8">
      <c r="A17" s="7" t="s">
        <v>17</v>
      </c>
      <c r="B17" s="8" t="s">
        <v>29</v>
      </c>
      <c r="C17" s="9"/>
      <c r="D17" s="9"/>
      <c r="E17" s="9"/>
      <c r="F17" s="9"/>
      <c r="G17" s="9"/>
      <c r="H17" s="10"/>
    </row>
    <row r="18" spans="1:8">
      <c r="A18" s="11" t="s">
        <v>2</v>
      </c>
      <c r="B18" s="41">
        <v>2080</v>
      </c>
      <c r="C18" s="13" t="s">
        <v>3</v>
      </c>
      <c r="D18" s="14" t="s">
        <v>26</v>
      </c>
      <c r="E18" s="13"/>
      <c r="F18" s="13"/>
      <c r="G18" s="13"/>
      <c r="H18" s="15"/>
    </row>
    <row r="19" spans="1:8">
      <c r="A19" s="16" t="s">
        <v>18</v>
      </c>
      <c r="B19" s="12">
        <v>11.04</v>
      </c>
      <c r="C19" s="13" t="s">
        <v>4</v>
      </c>
      <c r="D19" s="14" t="s">
        <v>53</v>
      </c>
      <c r="E19" s="13"/>
      <c r="F19" s="13"/>
      <c r="G19" s="13"/>
      <c r="H19" s="15"/>
    </row>
    <row r="20" spans="1:8">
      <c r="A20" s="11" t="s">
        <v>19</v>
      </c>
      <c r="B20" s="12">
        <v>0.15</v>
      </c>
      <c r="C20" s="13" t="s">
        <v>10</v>
      </c>
      <c r="D20" s="13"/>
      <c r="E20" s="13"/>
      <c r="F20" s="13"/>
      <c r="G20" s="13"/>
      <c r="H20" s="15"/>
    </row>
    <row r="21" spans="1:8">
      <c r="A21" s="17"/>
      <c r="B21" s="13"/>
      <c r="C21" s="13"/>
      <c r="D21" s="13"/>
      <c r="E21" s="13"/>
      <c r="F21" s="13"/>
      <c r="G21" s="13"/>
      <c r="H21" s="15"/>
    </row>
    <row r="22" spans="1:8">
      <c r="A22" s="18" t="s">
        <v>23</v>
      </c>
      <c r="B22" s="13"/>
      <c r="C22" s="13"/>
      <c r="D22" s="13"/>
      <c r="E22" s="13"/>
      <c r="F22" s="13"/>
      <c r="G22" s="13"/>
      <c r="H22" s="15"/>
    </row>
    <row r="23" spans="1:8" ht="30">
      <c r="A23" s="19" t="s">
        <v>22</v>
      </c>
      <c r="B23" s="2" t="s">
        <v>20</v>
      </c>
      <c r="C23" s="13"/>
      <c r="D23" s="77" t="s">
        <v>5</v>
      </c>
      <c r="E23" s="77"/>
      <c r="F23" s="13"/>
      <c r="G23" s="2" t="s">
        <v>21</v>
      </c>
      <c r="H23" s="15"/>
    </row>
    <row r="24" spans="1:8">
      <c r="A24" s="20" t="s">
        <v>0</v>
      </c>
      <c r="B24" s="21" t="s">
        <v>30</v>
      </c>
      <c r="C24" s="13"/>
      <c r="D24" s="21" t="s">
        <v>41</v>
      </c>
      <c r="E24" s="21" t="s">
        <v>42</v>
      </c>
      <c r="F24" s="13"/>
      <c r="G24" s="13"/>
      <c r="H24" s="15"/>
    </row>
    <row r="25" spans="1:8">
      <c r="A25" s="47">
        <v>96825</v>
      </c>
      <c r="B25" s="36">
        <v>-11.938000000000001</v>
      </c>
      <c r="C25" s="36"/>
      <c r="D25" s="39">
        <v>-1.2270000000000001</v>
      </c>
      <c r="E25" s="59">
        <v>1.408E-3</v>
      </c>
      <c r="F25" s="36"/>
      <c r="G25" s="38" t="s">
        <v>1</v>
      </c>
      <c r="H25" s="15"/>
    </row>
    <row r="26" spans="1:8">
      <c r="A26" s="47">
        <v>96845</v>
      </c>
      <c r="B26" s="36">
        <v>-13.563000000000001</v>
      </c>
      <c r="C26" s="36"/>
      <c r="D26" s="40">
        <v>-1.5469999999999999</v>
      </c>
      <c r="E26" s="60">
        <v>3.3239999999999999E-2</v>
      </c>
      <c r="F26" s="36"/>
      <c r="G26" s="88">
        <f>ASIN((D25-D26)/(B25-B26))*180/PI()</f>
        <v>11.35708633938674</v>
      </c>
      <c r="H26" s="15"/>
    </row>
    <row r="27" spans="1:8">
      <c r="A27" s="17"/>
      <c r="B27" s="13"/>
      <c r="C27" s="13"/>
      <c r="D27" s="13"/>
      <c r="E27" s="13"/>
      <c r="F27" s="13"/>
      <c r="G27" s="13"/>
      <c r="H27" s="15"/>
    </row>
    <row r="28" spans="1:8" ht="15.75" thickBot="1">
      <c r="A28" s="24"/>
      <c r="B28" s="25"/>
      <c r="C28" s="25"/>
      <c r="D28" s="61" t="s">
        <v>28</v>
      </c>
      <c r="E28" s="62">
        <f>0.5*(SQRT(D25^2+E25^2)+SQRT(D26^2+E26^2))</f>
        <v>1.3871789382012367</v>
      </c>
      <c r="F28" s="25" t="s">
        <v>10</v>
      </c>
      <c r="G28" s="78" t="s">
        <v>27</v>
      </c>
      <c r="H28" s="79"/>
    </row>
    <row r="29" spans="1:8" ht="30.75" customHeight="1"/>
    <row r="32" spans="1:8" ht="45" customHeight="1">
      <c r="A32" s="87" t="s">
        <v>54</v>
      </c>
      <c r="B32" s="87"/>
      <c r="C32" s="87"/>
      <c r="D32" s="87"/>
      <c r="E32" s="87"/>
      <c r="F32" s="87"/>
      <c r="G32" s="87"/>
      <c r="H32" s="87"/>
    </row>
    <row r="60" spans="1:8">
      <c r="E60"/>
    </row>
    <row r="63" spans="1:8" ht="15.75" thickBot="1"/>
    <row r="64" spans="1:8">
      <c r="A64" s="7" t="s">
        <v>17</v>
      </c>
      <c r="B64" s="8" t="s">
        <v>31</v>
      </c>
      <c r="C64" s="9"/>
      <c r="D64" s="9"/>
      <c r="E64" s="9"/>
      <c r="F64" s="9"/>
      <c r="G64" s="9"/>
      <c r="H64" s="10"/>
    </row>
    <row r="65" spans="1:8">
      <c r="A65" s="11" t="s">
        <v>2</v>
      </c>
      <c r="B65" s="41">
        <v>2130</v>
      </c>
      <c r="C65" s="13" t="s">
        <v>3</v>
      </c>
      <c r="D65" s="14" t="s">
        <v>43</v>
      </c>
      <c r="E65" s="13"/>
      <c r="F65" s="13"/>
      <c r="G65" s="13"/>
      <c r="H65" s="15"/>
    </row>
    <row r="66" spans="1:8">
      <c r="A66" s="16" t="s">
        <v>18</v>
      </c>
      <c r="B66" s="12">
        <v>11.04</v>
      </c>
      <c r="C66" s="13" t="s">
        <v>4</v>
      </c>
      <c r="D66" s="13"/>
      <c r="E66" s="13"/>
      <c r="F66" s="13"/>
      <c r="G66" s="13"/>
      <c r="H66" s="15"/>
    </row>
    <row r="67" spans="1:8">
      <c r="A67" s="11" t="s">
        <v>19</v>
      </c>
      <c r="B67" s="12">
        <v>0.15</v>
      </c>
      <c r="C67" s="13" t="s">
        <v>10</v>
      </c>
      <c r="D67" s="13"/>
      <c r="E67" s="13"/>
      <c r="F67" s="13"/>
      <c r="G67" s="13"/>
      <c r="H67" s="15"/>
    </row>
    <row r="68" spans="1:8">
      <c r="A68" s="17"/>
      <c r="B68" s="13"/>
      <c r="C68" s="13"/>
      <c r="D68" s="13"/>
      <c r="E68" s="13"/>
      <c r="F68" s="13"/>
      <c r="G68" s="13"/>
      <c r="H68" s="15"/>
    </row>
    <row r="69" spans="1:8">
      <c r="A69" s="18" t="s">
        <v>23</v>
      </c>
      <c r="B69" s="13"/>
      <c r="C69" s="13"/>
      <c r="D69" s="13"/>
      <c r="E69" s="13"/>
      <c r="F69" s="13"/>
      <c r="G69" s="13"/>
      <c r="H69" s="15"/>
    </row>
    <row r="70" spans="1:8" ht="30">
      <c r="A70" s="19" t="s">
        <v>22</v>
      </c>
      <c r="B70" s="2" t="s">
        <v>20</v>
      </c>
      <c r="C70" s="13"/>
      <c r="D70" s="77" t="s">
        <v>5</v>
      </c>
      <c r="E70" s="77"/>
      <c r="F70" s="13"/>
      <c r="G70" s="2" t="s">
        <v>21</v>
      </c>
      <c r="H70" s="15"/>
    </row>
    <row r="71" spans="1:8">
      <c r="A71" s="20" t="s">
        <v>0</v>
      </c>
      <c r="B71" s="21" t="s">
        <v>30</v>
      </c>
      <c r="C71" s="13"/>
      <c r="D71" s="21" t="s">
        <v>41</v>
      </c>
      <c r="E71" s="21" t="s">
        <v>42</v>
      </c>
      <c r="F71" s="13"/>
      <c r="G71" s="13"/>
      <c r="H71" s="15"/>
    </row>
    <row r="72" spans="1:8">
      <c r="A72" s="47">
        <v>96825</v>
      </c>
      <c r="B72" s="36">
        <v>-11.938000000000001</v>
      </c>
      <c r="C72" s="36"/>
      <c r="D72" s="39">
        <v>-1.2569999999999999</v>
      </c>
      <c r="E72" s="59">
        <v>3.509E-3</v>
      </c>
      <c r="F72" s="36"/>
      <c r="G72" s="38" t="s">
        <v>1</v>
      </c>
      <c r="H72" s="15"/>
    </row>
    <row r="73" spans="1:8">
      <c r="A73" s="47">
        <v>96845</v>
      </c>
      <c r="B73" s="36">
        <v>-13.563000000000001</v>
      </c>
      <c r="C73" s="36"/>
      <c r="D73" s="40">
        <v>-1.585</v>
      </c>
      <c r="E73" s="60">
        <v>3.6909999999999998E-2</v>
      </c>
      <c r="F73" s="36"/>
      <c r="G73" s="88">
        <f>ASIN((D72-D73)/(B72-B73))*180/PI()</f>
        <v>11.644937884530087</v>
      </c>
      <c r="H73" s="15"/>
    </row>
    <row r="74" spans="1:8">
      <c r="A74" s="17"/>
      <c r="B74" s="13"/>
      <c r="C74" s="13"/>
      <c r="D74" s="13"/>
      <c r="E74" s="13"/>
      <c r="F74" s="13"/>
      <c r="G74" s="13"/>
      <c r="H74" s="15"/>
    </row>
    <row r="75" spans="1:8" ht="32.25" customHeight="1">
      <c r="A75" s="17"/>
      <c r="B75" s="13"/>
      <c r="C75" s="13"/>
      <c r="D75" s="41" t="s">
        <v>28</v>
      </c>
      <c r="E75" s="63">
        <f>0.5*SQRT((D72-D25)^2+(E72-E25)^2)+0.5*SQRT((D73-D26)^2+(E73-E26)^2)</f>
        <v>3.4125145526292998E-2</v>
      </c>
      <c r="F75" s="13" t="s">
        <v>10</v>
      </c>
      <c r="G75" s="75" t="s">
        <v>32</v>
      </c>
      <c r="H75" s="80"/>
    </row>
    <row r="76" spans="1:8" ht="15.75" thickBot="1">
      <c r="A76" s="17"/>
      <c r="B76" s="13"/>
      <c r="C76" s="13"/>
      <c r="D76" s="13"/>
      <c r="E76" s="13"/>
      <c r="F76" s="13"/>
      <c r="G76" s="13"/>
      <c r="H76" s="15"/>
    </row>
    <row r="77" spans="1:8" ht="15.75" thickBot="1">
      <c r="A77" s="27"/>
      <c r="B77" s="9"/>
      <c r="C77" s="9"/>
      <c r="D77" s="45" t="s">
        <v>11</v>
      </c>
      <c r="E77" s="28">
        <f>(B65-B18)/E75</f>
        <v>1465.1952168665662</v>
      </c>
      <c r="F77" s="10" t="s">
        <v>6</v>
      </c>
      <c r="G77" s="125">
        <f>E77/1000</f>
        <v>1.4651952168665661</v>
      </c>
      <c r="H77" s="44" t="s">
        <v>40</v>
      </c>
    </row>
    <row r="78" spans="1:8">
      <c r="A78" s="17"/>
      <c r="B78" s="13"/>
      <c r="C78" s="13"/>
      <c r="D78" s="13"/>
      <c r="E78" s="13">
        <v>4.4480000000000004</v>
      </c>
      <c r="F78" s="15" t="s">
        <v>7</v>
      </c>
      <c r="G78" s="81" t="s">
        <v>49</v>
      </c>
      <c r="H78" s="82"/>
    </row>
    <row r="79" spans="1:8">
      <c r="A79" s="17"/>
      <c r="B79" s="13"/>
      <c r="C79" s="13"/>
      <c r="D79" s="13"/>
      <c r="E79" s="22">
        <v>3.9369999999999997E-5</v>
      </c>
      <c r="F79" s="15" t="s">
        <v>8</v>
      </c>
      <c r="G79" s="83"/>
      <c r="H79" s="84"/>
    </row>
    <row r="80" spans="1:8" ht="15.75" thickBot="1">
      <c r="A80" s="17"/>
      <c r="B80" s="13"/>
      <c r="C80" s="13"/>
      <c r="D80" s="13"/>
      <c r="E80" s="13"/>
      <c r="F80" s="15"/>
      <c r="G80" s="83"/>
      <c r="H80" s="84"/>
    </row>
    <row r="81" spans="1:8" ht="15.75" thickBot="1">
      <c r="A81" s="24"/>
      <c r="B81" s="25"/>
      <c r="C81" s="25"/>
      <c r="D81" s="25"/>
      <c r="E81" s="42">
        <f>E77*E78*E79</f>
        <v>0.2565817043403873</v>
      </c>
      <c r="F81" s="43" t="s">
        <v>9</v>
      </c>
      <c r="G81" s="85"/>
      <c r="H81" s="86"/>
    </row>
    <row r="85" spans="1:8" ht="50.25" customHeight="1"/>
    <row r="93" spans="1:8" s="13" customFormat="1"/>
    <row r="94" spans="1:8" s="13" customFormat="1">
      <c r="A94" s="4"/>
      <c r="B94" s="4"/>
    </row>
    <row r="95" spans="1:8" s="13" customFormat="1">
      <c r="A95" s="12"/>
      <c r="B95" s="12"/>
      <c r="D95" s="14"/>
    </row>
    <row r="96" spans="1:8" s="13" customFormat="1">
      <c r="A96" s="29"/>
      <c r="B96" s="12"/>
    </row>
    <row r="97" spans="1:8" s="13" customFormat="1">
      <c r="A97" s="12"/>
      <c r="B97" s="12"/>
    </row>
    <row r="98" spans="1:8" s="13" customFormat="1"/>
    <row r="99" spans="1:8" s="13" customFormat="1">
      <c r="A99" s="14"/>
    </row>
    <row r="100" spans="1:8" s="13" customFormat="1">
      <c r="A100" s="30"/>
      <c r="B100" s="2"/>
      <c r="D100" s="30"/>
      <c r="E100" s="30"/>
      <c r="G100" s="2"/>
    </row>
    <row r="101" spans="1:8" s="13" customFormat="1">
      <c r="A101" s="31"/>
      <c r="B101" s="21"/>
      <c r="D101" s="21"/>
      <c r="E101" s="21"/>
    </row>
    <row r="102" spans="1:8" s="13" customFormat="1">
      <c r="A102" s="31"/>
      <c r="D102" s="26"/>
      <c r="G102" s="23"/>
    </row>
    <row r="103" spans="1:8" s="13" customFormat="1">
      <c r="A103" s="31"/>
      <c r="D103" s="26"/>
      <c r="G103" s="23"/>
    </row>
    <row r="104" spans="1:8" s="13" customFormat="1"/>
    <row r="105" spans="1:8" s="13" customFormat="1">
      <c r="D105" s="12"/>
      <c r="E105" s="26"/>
      <c r="G105" s="75"/>
      <c r="H105" s="76"/>
    </row>
    <row r="106" spans="1:8" s="13" customFormat="1"/>
    <row r="107" spans="1:8" s="13" customFormat="1">
      <c r="D107" s="12"/>
      <c r="E107" s="32"/>
    </row>
    <row r="108" spans="1:8" s="13" customFormat="1"/>
    <row r="109" spans="1:8" s="13" customFormat="1">
      <c r="E109" s="22"/>
    </row>
    <row r="110" spans="1:8" s="13" customFormat="1"/>
    <row r="111" spans="1:8" s="13" customFormat="1">
      <c r="E111" s="3"/>
      <c r="F111" s="4"/>
    </row>
    <row r="112" spans="1:8"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pans="1:16" s="13" customFormat="1"/>
    <row r="130" spans="1:16" s="13" customFormat="1"/>
    <row r="131" spans="1:16" s="13" customFormat="1"/>
    <row r="132" spans="1:16" s="13" customFormat="1">
      <c r="A132" s="57" t="s">
        <v>46</v>
      </c>
      <c r="B132" s="6">
        <v>173525</v>
      </c>
      <c r="C132" t="s">
        <v>48</v>
      </c>
    </row>
    <row r="133" spans="1:16" s="13" customFormat="1">
      <c r="A133" s="58" t="s">
        <v>47</v>
      </c>
      <c r="B133" s="6">
        <v>0</v>
      </c>
      <c r="C133" t="s">
        <v>48</v>
      </c>
    </row>
    <row r="134" spans="1:16" s="13" customFormat="1"/>
    <row r="135" spans="1:16" s="13" customFormat="1"/>
    <row r="136" spans="1:16" s="13" customFormat="1"/>
    <row r="137" spans="1:16" s="13" customFormat="1"/>
    <row r="138" spans="1:16" s="13" customFormat="1">
      <c r="A138" s="4"/>
      <c r="B138" s="4"/>
      <c r="D138" s="33"/>
    </row>
    <row r="139" spans="1:16" s="13" customFormat="1">
      <c r="A139" s="12"/>
      <c r="B139" s="12"/>
    </row>
    <row r="140" spans="1:16" s="13" customFormat="1">
      <c r="A140" s="29"/>
      <c r="B140" s="12"/>
    </row>
    <row r="141" spans="1:16" s="13" customFormat="1">
      <c r="A141" s="12"/>
      <c r="B141" s="12"/>
    </row>
    <row r="142" spans="1:16" s="13" customFormat="1">
      <c r="P142" s="2"/>
    </row>
    <row r="143" spans="1:16" s="13" customFormat="1">
      <c r="A143" s="14"/>
    </row>
    <row r="144" spans="1:16" s="13" customFormat="1">
      <c r="A144" s="34"/>
      <c r="B144" s="35"/>
      <c r="D144" s="30"/>
      <c r="E144" s="30"/>
      <c r="P144" s="23"/>
    </row>
    <row r="145" spans="1:16" s="13" customFormat="1">
      <c r="A145" s="31"/>
      <c r="B145" s="21"/>
      <c r="D145" s="21"/>
      <c r="E145" s="21"/>
      <c r="P145" s="23"/>
    </row>
    <row r="146" spans="1:16" s="13" customFormat="1">
      <c r="A146" s="30"/>
      <c r="B146" s="32"/>
      <c r="E146" s="4"/>
      <c r="F146" s="23"/>
    </row>
    <row r="147" spans="1:16" s="13" customFormat="1">
      <c r="A147" s="31"/>
      <c r="M147" s="12"/>
      <c r="N147" s="26"/>
    </row>
    <row r="148" spans="1:16" s="13" customFormat="1">
      <c r="B148" s="22"/>
    </row>
    <row r="149" spans="1:16" s="13" customFormat="1">
      <c r="M149" s="12"/>
    </row>
    <row r="150" spans="1:16" s="13" customFormat="1">
      <c r="B150" s="3"/>
      <c r="C150" s="4"/>
      <c r="G150" s="57" t="s">
        <v>46</v>
      </c>
      <c r="H150" s="6">
        <v>0</v>
      </c>
      <c r="I150" t="s">
        <v>10</v>
      </c>
    </row>
    <row r="151" spans="1:16" s="13" customFormat="1">
      <c r="G151" s="58" t="s">
        <v>47</v>
      </c>
      <c r="H151" s="6">
        <v>-1.5469999999999999</v>
      </c>
      <c r="I151" t="s">
        <v>10</v>
      </c>
      <c r="N151" s="22"/>
    </row>
    <row r="152" spans="1:16" s="13" customFormat="1"/>
    <row r="153" spans="1:16" s="13" customFormat="1">
      <c r="N153" s="3"/>
      <c r="O153" s="4"/>
    </row>
    <row r="154" spans="1:16" s="13" customFormat="1"/>
    <row r="155" spans="1:16" s="13" customFormat="1"/>
    <row r="156" spans="1:16" s="13" customFormat="1"/>
    <row r="157" spans="1:16" s="13" customFormat="1"/>
    <row r="158" spans="1:16" s="13" customFormat="1"/>
    <row r="159" spans="1:16" s="13" customFormat="1"/>
    <row r="160" spans="1:16" s="13" customFormat="1"/>
    <row r="161" spans="1:3" s="13" customFormat="1"/>
    <row r="162" spans="1:3" s="13" customFormat="1"/>
    <row r="163" spans="1:3" s="13" customFormat="1"/>
    <row r="164" spans="1:3" s="13" customFormat="1"/>
    <row r="165" spans="1:3" s="13" customFormat="1"/>
    <row r="166" spans="1:3" s="13" customFormat="1">
      <c r="A166" s="57" t="s">
        <v>46</v>
      </c>
      <c r="B166" s="46">
        <v>0.15759999999999999</v>
      </c>
      <c r="C166" t="s">
        <v>10</v>
      </c>
    </row>
    <row r="167" spans="1:3" s="13" customFormat="1">
      <c r="A167" s="58" t="s">
        <v>47</v>
      </c>
      <c r="B167" s="46">
        <v>-1.482E-2</v>
      </c>
      <c r="C167" t="s">
        <v>10</v>
      </c>
    </row>
    <row r="168" spans="1:3" s="13" customFormat="1"/>
    <row r="169" spans="1:3" s="13" customFormat="1"/>
    <row r="185" spans="7:9">
      <c r="G185" s="57" t="s">
        <v>46</v>
      </c>
      <c r="H185" s="6">
        <v>0</v>
      </c>
      <c r="I185" t="s">
        <v>10</v>
      </c>
    </row>
    <row r="186" spans="7:9">
      <c r="G186" s="58" t="s">
        <v>47</v>
      </c>
      <c r="H186" s="6">
        <v>-1.585</v>
      </c>
      <c r="I186" t="s">
        <v>10</v>
      </c>
    </row>
    <row r="200" spans="1:3">
      <c r="A200" s="57" t="s">
        <v>46</v>
      </c>
      <c r="B200" s="46">
        <v>0.1643</v>
      </c>
      <c r="C200" t="s">
        <v>10</v>
      </c>
    </row>
    <row r="201" spans="1:3">
      <c r="A201" s="58" t="s">
        <v>47</v>
      </c>
      <c r="B201" s="46">
        <v>-1.5010000000000001E-2</v>
      </c>
      <c r="C201" t="s">
        <v>10</v>
      </c>
    </row>
    <row r="223" spans="2:3">
      <c r="B223"/>
      <c r="C223" s="74"/>
    </row>
    <row r="224" spans="2:3">
      <c r="B224"/>
      <c r="C224" s="74"/>
    </row>
    <row r="225" spans="1:8">
      <c r="B225"/>
      <c r="C225" s="74"/>
    </row>
    <row r="228" spans="1:8" ht="15.75" thickBot="1"/>
    <row r="229" spans="1:8" ht="32.25" customHeight="1" thickBot="1">
      <c r="A229" s="128" t="s">
        <v>56</v>
      </c>
      <c r="B229" s="129"/>
      <c r="C229" s="129"/>
      <c r="D229" s="129"/>
      <c r="E229" s="129"/>
      <c r="F229" s="129"/>
      <c r="G229" s="129"/>
      <c r="H229" s="130"/>
    </row>
    <row r="230" spans="1:8">
      <c r="A230" s="7" t="s">
        <v>17</v>
      </c>
      <c r="B230" s="8" t="s">
        <v>29</v>
      </c>
      <c r="C230" s="9"/>
      <c r="D230" s="9"/>
      <c r="E230" s="9"/>
      <c r="F230" s="9"/>
      <c r="G230" s="9"/>
      <c r="H230" s="10"/>
    </row>
    <row r="231" spans="1:8" ht="15.75" thickBot="1">
      <c r="A231" s="11" t="s">
        <v>2</v>
      </c>
      <c r="B231" s="41">
        <v>2080</v>
      </c>
      <c r="C231" s="13" t="s">
        <v>3</v>
      </c>
      <c r="D231" s="14"/>
      <c r="E231" s="14" t="s">
        <v>55</v>
      </c>
      <c r="F231" s="13"/>
      <c r="G231" s="13"/>
      <c r="H231" s="15"/>
    </row>
    <row r="232" spans="1:8" ht="30">
      <c r="A232" s="16" t="s">
        <v>18</v>
      </c>
      <c r="B232" s="64">
        <v>11.36</v>
      </c>
      <c r="C232" s="13" t="s">
        <v>4</v>
      </c>
      <c r="D232" s="13"/>
      <c r="E232" s="48" t="s">
        <v>33</v>
      </c>
      <c r="F232" s="49">
        <v>189.6</v>
      </c>
      <c r="G232" s="50" t="s">
        <v>15</v>
      </c>
      <c r="H232" s="15"/>
    </row>
    <row r="233" spans="1:8">
      <c r="A233" s="11" t="s">
        <v>19</v>
      </c>
      <c r="B233" s="12">
        <v>0.15</v>
      </c>
      <c r="C233" s="13" t="s">
        <v>10</v>
      </c>
      <c r="D233" s="13"/>
      <c r="E233" s="51" t="s">
        <v>14</v>
      </c>
      <c r="F233" s="66">
        <v>73</v>
      </c>
      <c r="G233" s="52" t="s">
        <v>15</v>
      </c>
      <c r="H233" s="15"/>
    </row>
    <row r="234" spans="1:8" ht="15.75" thickBot="1">
      <c r="A234" s="17"/>
      <c r="B234" s="13"/>
      <c r="C234" s="13"/>
      <c r="D234" s="13"/>
      <c r="E234" s="53" t="s">
        <v>13</v>
      </c>
      <c r="F234" s="54">
        <v>0.3</v>
      </c>
      <c r="G234" s="55"/>
      <c r="H234" s="15"/>
    </row>
    <row r="235" spans="1:8">
      <c r="A235" s="18" t="s">
        <v>23</v>
      </c>
      <c r="B235" s="13"/>
      <c r="C235" s="13"/>
      <c r="D235" s="13"/>
      <c r="E235" s="13"/>
      <c r="F235" s="13"/>
      <c r="G235" s="13"/>
      <c r="H235" s="15"/>
    </row>
    <row r="236" spans="1:8" ht="30">
      <c r="A236" s="19" t="s">
        <v>22</v>
      </c>
      <c r="B236" s="71" t="s">
        <v>20</v>
      </c>
      <c r="C236" s="13"/>
      <c r="D236" s="77" t="s">
        <v>5</v>
      </c>
      <c r="E236" s="77"/>
      <c r="F236" s="13"/>
      <c r="G236" s="71" t="s">
        <v>21</v>
      </c>
      <c r="H236" s="15"/>
    </row>
    <row r="237" spans="1:8">
      <c r="A237" s="20" t="s">
        <v>0</v>
      </c>
      <c r="B237" s="21" t="s">
        <v>30</v>
      </c>
      <c r="C237" s="13"/>
      <c r="D237" s="21" t="s">
        <v>41</v>
      </c>
      <c r="E237" s="21" t="s">
        <v>42</v>
      </c>
      <c r="F237" s="13"/>
      <c r="G237" s="13"/>
      <c r="H237" s="15"/>
    </row>
    <row r="238" spans="1:8">
      <c r="A238" s="47">
        <v>96825</v>
      </c>
      <c r="B238" s="36">
        <v>-11.938000000000001</v>
      </c>
      <c r="C238" s="36"/>
      <c r="D238" s="39">
        <v>-1.2270000000000001</v>
      </c>
      <c r="E238" s="59">
        <v>1.3669999999999999E-3</v>
      </c>
      <c r="F238" s="36"/>
      <c r="G238" s="38" t="s">
        <v>1</v>
      </c>
      <c r="H238" s="15"/>
    </row>
    <row r="239" spans="1:8">
      <c r="A239" s="47">
        <v>96845</v>
      </c>
      <c r="B239" s="36">
        <v>-13.563000000000001</v>
      </c>
      <c r="C239" s="36"/>
      <c r="D239" s="40">
        <v>-1.546</v>
      </c>
      <c r="E239" s="60">
        <v>3.3149999999999999E-2</v>
      </c>
      <c r="F239" s="36"/>
      <c r="G239" s="88">
        <f>ASIN((D238-D239)/(B238-B239))*180/PI()</f>
        <v>11.321125466197376</v>
      </c>
      <c r="H239" s="15"/>
    </row>
    <row r="240" spans="1:8">
      <c r="A240" s="17"/>
      <c r="B240" s="13"/>
      <c r="C240" s="13"/>
      <c r="D240" s="13"/>
      <c r="E240" s="13"/>
      <c r="F240" s="13"/>
      <c r="G240" s="13"/>
      <c r="H240" s="15"/>
    </row>
    <row r="241" spans="1:8" ht="15.75" thickBot="1">
      <c r="A241" s="24"/>
      <c r="B241" s="25"/>
      <c r="C241" s="25"/>
      <c r="D241" s="61" t="s">
        <v>28</v>
      </c>
      <c r="E241" s="62">
        <f>0.5*(SQRT(D238^2+E238^2)+SQRT(D239^2+E239^2))</f>
        <v>1.3866780644778318</v>
      </c>
      <c r="F241" s="25" t="s">
        <v>10</v>
      </c>
      <c r="G241" s="78" t="s">
        <v>27</v>
      </c>
      <c r="H241" s="79"/>
    </row>
    <row r="242" spans="1:8">
      <c r="A242" s="75" t="s">
        <v>57</v>
      </c>
      <c r="B242" s="75"/>
      <c r="C242" s="75"/>
      <c r="D242" s="75"/>
      <c r="E242" s="75"/>
      <c r="F242" s="75"/>
      <c r="G242" s="75"/>
      <c r="H242" s="75"/>
    </row>
    <row r="243" spans="1:8">
      <c r="A243" s="13"/>
      <c r="B243" s="13"/>
      <c r="C243" s="13"/>
      <c r="D243" s="13"/>
      <c r="E243" s="13"/>
      <c r="F243" s="13"/>
      <c r="G243" s="13"/>
      <c r="H243" s="13"/>
    </row>
  </sheetData>
  <mergeCells count="11">
    <mergeCell ref="A242:H242"/>
    <mergeCell ref="D23:E23"/>
    <mergeCell ref="G28:H28"/>
    <mergeCell ref="D70:E70"/>
    <mergeCell ref="A32:H32"/>
    <mergeCell ref="A229:H229"/>
    <mergeCell ref="D236:E236"/>
    <mergeCell ref="G241:H241"/>
    <mergeCell ref="G75:H75"/>
    <mergeCell ref="G105:H105"/>
    <mergeCell ref="G78:H81"/>
  </mergeCells>
  <pageMargins left="0.7" right="0.7" top="0.75" bottom="0.75" header="0.3" footer="0.3"/>
  <pageSetup fitToWidth="0" fitToHeight="0" orientation="landscape" r:id="rId1"/>
  <headerFooter>
    <oddHeader>&amp;RA. Stein
SEI Team</oddHeader>
    <oddFooter>&amp;L&amp;D&amp;CLIGO-T0900569-v2&amp;R 1-2 Spring, BSC ISI: Sheet &amp;P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 Spring</vt:lpstr>
      <vt:lpstr>1-2 Spring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Stein</dc:creator>
  <cp:lastModifiedBy>Andy Stein</cp:lastModifiedBy>
  <cp:lastPrinted>2009-11-13T20:24:49Z</cp:lastPrinted>
  <dcterms:created xsi:type="dcterms:W3CDTF">2009-11-05T21:39:00Z</dcterms:created>
  <dcterms:modified xsi:type="dcterms:W3CDTF">2009-11-13T20:25:43Z</dcterms:modified>
</cp:coreProperties>
</file>