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45" windowWidth="17580" windowHeight="14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<sst xmlns="http://schemas.openxmlformats.org/spreadsheetml/2006/main" count="442" uniqueCount="88">
  <si>
    <t>Mirror</t>
  </si>
  <si>
    <t>X</t>
  </si>
  <si>
    <t>Y</t>
  </si>
  <si>
    <t>Z</t>
  </si>
  <si>
    <t>Comment</t>
  </si>
  <si>
    <t>Source</t>
  </si>
  <si>
    <t>OPTLEV</t>
  </si>
  <si>
    <t xml:space="preserve">ZEMAX </t>
  </si>
  <si>
    <t xml:space="preserve">GLOBAL </t>
  </si>
  <si>
    <t>CHAMBER</t>
  </si>
  <si>
    <t>IN</t>
  </si>
  <si>
    <t>OUT</t>
  </si>
  <si>
    <t>ITMX</t>
  </si>
  <si>
    <t>FOLD</t>
  </si>
  <si>
    <t>FOLD_ITMX-RADIUS</t>
  </si>
  <si>
    <t>FLD</t>
  </si>
  <si>
    <t>FMX</t>
  </si>
  <si>
    <t>BSC7</t>
  </si>
  <si>
    <t>VP11</t>
  </si>
  <si>
    <t>ITMY</t>
  </si>
  <si>
    <t>FOLD_ITMY-RADIUS</t>
  </si>
  <si>
    <t>FMY</t>
  </si>
  <si>
    <t>BSC8</t>
  </si>
  <si>
    <t>ETMX</t>
  </si>
  <si>
    <t>ITMX FOLD</t>
  </si>
  <si>
    <t>TOTAL PATH</t>
  </si>
  <si>
    <t>PATH LENGTH</t>
  </si>
  <si>
    <t>TRANSMIT HEIGHT</t>
  </si>
  <si>
    <t>RECEIVE HEIGHT</t>
  </si>
  <si>
    <t>GROUND HEIGHT GLOBAL</t>
  </si>
  <si>
    <t>H2</t>
  </si>
  <si>
    <t>ETMY</t>
  </si>
  <si>
    <t>ETMY-RADIUS</t>
  </si>
  <si>
    <t>IFO</t>
  </si>
  <si>
    <t>BSC5</t>
  </si>
  <si>
    <t>BSC6</t>
  </si>
  <si>
    <t>CTR</t>
  </si>
  <si>
    <t>ITMYFOLD</t>
  </si>
  <si>
    <t>FOLD-ETMX-RADIUS</t>
  </si>
  <si>
    <t>F</t>
  </si>
  <si>
    <t>LOCAL</t>
  </si>
  <si>
    <t>chamber coordinates in ZEMAX</t>
  </si>
  <si>
    <t>BSC4</t>
  </si>
  <si>
    <t>A1-A</t>
  </si>
  <si>
    <t>VP4</t>
  </si>
  <si>
    <t>VP1</t>
  </si>
  <si>
    <t>VP2</t>
  </si>
  <si>
    <t>A1-B</t>
  </si>
  <si>
    <t>VP3</t>
  </si>
  <si>
    <t>VP6</t>
  </si>
  <si>
    <t>A-7A</t>
  </si>
  <si>
    <t>BS</t>
  </si>
  <si>
    <t>QPD</t>
  </si>
  <si>
    <t>PR3</t>
  </si>
  <si>
    <t>WAMCB3</t>
  </si>
  <si>
    <t>PR3_RADIUS</t>
  </si>
  <si>
    <t>VP12</t>
  </si>
  <si>
    <t>HAM8</t>
  </si>
  <si>
    <t>VP5</t>
  </si>
  <si>
    <t>DLC</t>
  </si>
  <si>
    <t>HAM9</t>
  </si>
  <si>
    <t>WAMCA3</t>
  </si>
  <si>
    <t>SR3</t>
  </si>
  <si>
    <t>WAMCB4</t>
  </si>
  <si>
    <t>VP7</t>
  </si>
  <si>
    <t>SR3_RADIUS</t>
  </si>
  <si>
    <t>HAM11</t>
  </si>
  <si>
    <t>HAM10</t>
  </si>
  <si>
    <t>WAMCA4</t>
  </si>
  <si>
    <t>WAMC3</t>
  </si>
  <si>
    <t>MC Tube viewport ref in ZEMAX</t>
  </si>
  <si>
    <t>WAMC4</t>
  </si>
  <si>
    <t>PHOTCAL1</t>
  </si>
  <si>
    <t>PERI1-1</t>
  </si>
  <si>
    <t>PHOTCAL</t>
  </si>
  <si>
    <t>PERI1-2</t>
  </si>
  <si>
    <t>PHOTCAL2</t>
  </si>
  <si>
    <t>PERI2-1</t>
  </si>
  <si>
    <t>PERI2-2</t>
  </si>
  <si>
    <t>BEAM POSITION, mm</t>
  </si>
  <si>
    <t>optlev</t>
  </si>
  <si>
    <t>periscope</t>
  </si>
  <si>
    <t>M1</t>
  </si>
  <si>
    <t>M2</t>
  </si>
  <si>
    <t>IN/OUT</t>
  </si>
  <si>
    <t>(VP5)</t>
  </si>
  <si>
    <t>FM</t>
  </si>
  <si>
    <t>E1000607   aLIGO Optical Lever Coordinates, H2    Version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</si>
</sst>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46" fontId="0" fillId="0" borderId="0" xfId="0" applyNumberForma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4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10.140625" style="0" customWidth="1"/>
    <col min="2" max="2" width="11.57421875" style="0" bestFit="1" customWidth="1"/>
    <col min="3" max="3" width="12.28125" style="0" customWidth="1"/>
    <col min="4" max="4" width="7.421875" style="0" bestFit="1" customWidth="1"/>
    <col min="5" max="8" width="8.7109375" style="0" bestFit="1" customWidth="1"/>
    <col min="9" max="9" width="8.140625" style="0" bestFit="1" customWidth="1"/>
    <col min="10" max="11" width="9.28125" style="0" bestFit="1" customWidth="1"/>
    <col min="12" max="12" width="8.140625" style="0" bestFit="1" customWidth="1"/>
    <col min="13" max="13" width="19.57421875" style="0" customWidth="1"/>
    <col min="14" max="14" width="10.421875" style="0" bestFit="1" customWidth="1"/>
    <col min="15" max="15" width="11.57421875" style="0" bestFit="1" customWidth="1"/>
    <col min="16" max="16" width="9.7109375" style="0" bestFit="1" customWidth="1"/>
    <col min="17" max="17" width="5.8515625" style="0" bestFit="1" customWidth="1"/>
    <col min="18" max="18" width="10.421875" style="0" bestFit="1" customWidth="1"/>
    <col min="19" max="19" width="3.00390625" style="0" bestFit="1" customWidth="1"/>
    <col min="20" max="20" width="12.7109375" style="0" bestFit="1" customWidth="1"/>
    <col min="21" max="21" width="10.8515625" style="0" bestFit="1" customWidth="1"/>
    <col min="23" max="25" width="10.8515625" style="2" bestFit="1" customWidth="1"/>
    <col min="26" max="26" width="20.8515625" style="0" bestFit="1" customWidth="1"/>
    <col min="27" max="27" width="11.7109375" style="0" bestFit="1" customWidth="1"/>
    <col min="28" max="28" width="13.421875" style="0" bestFit="1" customWidth="1"/>
    <col min="29" max="29" width="11.421875" style="0" bestFit="1" customWidth="1"/>
    <col min="30" max="30" width="5.8515625" style="0" bestFit="1" customWidth="1"/>
  </cols>
  <sheetData>
    <row r="3" spans="1:25" s="18" customFormat="1" ht="18">
      <c r="A3" s="18" t="s">
        <v>87</v>
      </c>
      <c r="W3" s="19"/>
      <c r="X3" s="19"/>
      <c r="Y3" s="19"/>
    </row>
    <row r="4" spans="1:2" ht="12.75">
      <c r="A4" s="1">
        <v>40466</v>
      </c>
      <c r="B4" s="1"/>
    </row>
    <row r="5" spans="1:2" ht="12.75">
      <c r="A5" s="1"/>
      <c r="B5" s="1"/>
    </row>
    <row r="6" spans="1:2" ht="38.25">
      <c r="A6" s="3" t="s">
        <v>29</v>
      </c>
      <c r="B6" s="2">
        <v>-1854.2</v>
      </c>
    </row>
    <row r="7" spans="1:21" ht="12.75">
      <c r="A7" s="7"/>
      <c r="B7" s="7"/>
      <c r="C7" s="7"/>
      <c r="D7" s="8" t="s">
        <v>79</v>
      </c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7"/>
      <c r="B8" s="7"/>
      <c r="C8" s="7"/>
      <c r="D8" s="8" t="s">
        <v>7</v>
      </c>
      <c r="E8" s="8"/>
      <c r="F8" s="8"/>
      <c r="G8" s="8" t="s">
        <v>8</v>
      </c>
      <c r="H8" s="8"/>
      <c r="I8" s="8"/>
      <c r="J8" s="8" t="s">
        <v>40</v>
      </c>
      <c r="K8" s="8"/>
      <c r="L8" s="8"/>
      <c r="M8" s="4"/>
      <c r="N8" s="4"/>
      <c r="O8" s="4"/>
      <c r="P8" s="4"/>
      <c r="Q8" s="4"/>
      <c r="R8" s="4"/>
      <c r="S8" s="4"/>
      <c r="T8" s="4"/>
      <c r="U8" s="4"/>
    </row>
    <row r="9" spans="1:21" ht="26.25" thickBot="1">
      <c r="A9" s="9" t="s">
        <v>33</v>
      </c>
      <c r="B9" s="9" t="s">
        <v>0</v>
      </c>
      <c r="C9" s="9" t="s">
        <v>9</v>
      </c>
      <c r="D9" s="9" t="s">
        <v>1</v>
      </c>
      <c r="E9" s="9" t="s">
        <v>2</v>
      </c>
      <c r="F9" s="9" t="s">
        <v>3</v>
      </c>
      <c r="G9" s="9" t="s">
        <v>1</v>
      </c>
      <c r="H9" s="9" t="s">
        <v>2</v>
      </c>
      <c r="I9" s="9" t="s">
        <v>3</v>
      </c>
      <c r="J9" s="9" t="s">
        <v>1</v>
      </c>
      <c r="K9" s="9" t="s">
        <v>2</v>
      </c>
      <c r="L9" s="9" t="s">
        <v>3</v>
      </c>
      <c r="M9" s="12" t="s">
        <v>4</v>
      </c>
      <c r="N9" s="12"/>
      <c r="O9" s="12"/>
      <c r="P9" s="12"/>
      <c r="Q9" s="12"/>
      <c r="R9" s="10" t="s">
        <v>26</v>
      </c>
      <c r="S9" s="11"/>
      <c r="T9" s="10" t="s">
        <v>27</v>
      </c>
      <c r="U9" s="10" t="s">
        <v>28</v>
      </c>
    </row>
    <row r="10" spans="1:21" ht="13.5" thickTop="1">
      <c r="A10" s="13"/>
      <c r="B10" s="16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5"/>
      <c r="S10" s="16"/>
      <c r="T10" s="15"/>
      <c r="U10" s="15"/>
    </row>
    <row r="11" spans="1:21" ht="12.75">
      <c r="A11" s="4" t="s">
        <v>30</v>
      </c>
      <c r="B11" s="4" t="s">
        <v>51</v>
      </c>
      <c r="C11" s="4" t="s">
        <v>42</v>
      </c>
      <c r="D11" s="5">
        <v>0</v>
      </c>
      <c r="E11" s="5">
        <v>8147</v>
      </c>
      <c r="F11" s="5">
        <v>10270</v>
      </c>
      <c r="G11" s="5">
        <f aca="true" t="shared" si="0" ref="G11:G61">F11</f>
        <v>10270</v>
      </c>
      <c r="H11" s="5">
        <f aca="true" t="shared" si="1" ref="H11:H61">E11</f>
        <v>8147</v>
      </c>
      <c r="I11" s="5">
        <f aca="true" t="shared" si="2" ref="I11:I61">-D11</f>
        <v>0</v>
      </c>
      <c r="J11" s="5">
        <f aca="true" t="shared" si="3" ref="J11:J19">G11-$G$163</f>
        <v>1050</v>
      </c>
      <c r="K11" s="5">
        <f aca="true" t="shared" si="4" ref="K11:K19">H11-$H$163</f>
        <v>-1073</v>
      </c>
      <c r="L11" s="5">
        <f aca="true" t="shared" si="5" ref="L11:L19">I11</f>
        <v>0</v>
      </c>
      <c r="M11" s="4" t="s">
        <v>5</v>
      </c>
      <c r="N11" s="6">
        <v>7.958333333333333</v>
      </c>
      <c r="O11" s="4" t="s">
        <v>6</v>
      </c>
      <c r="P11" s="4" t="s">
        <v>51</v>
      </c>
      <c r="Q11" s="4" t="s">
        <v>10</v>
      </c>
      <c r="R11" s="4"/>
      <c r="S11" s="4"/>
      <c r="T11" s="5">
        <f>I11-$B$6</f>
        <v>1854.2</v>
      </c>
      <c r="U11" s="4"/>
    </row>
    <row r="12" spans="1:21" ht="12.75">
      <c r="A12" s="4"/>
      <c r="B12" s="4"/>
      <c r="C12" s="4"/>
      <c r="D12" s="5">
        <v>0</v>
      </c>
      <c r="E12" s="5">
        <v>8200.210909</v>
      </c>
      <c r="F12" s="5">
        <v>10217.89203</v>
      </c>
      <c r="G12" s="5">
        <f t="shared" si="0"/>
        <v>10217.89203</v>
      </c>
      <c r="H12" s="5">
        <f t="shared" si="1"/>
        <v>8200.210909</v>
      </c>
      <c r="I12" s="5">
        <f t="shared" si="2"/>
        <v>0</v>
      </c>
      <c r="J12" s="5">
        <f t="shared" si="3"/>
        <v>997.8920300000009</v>
      </c>
      <c r="K12" s="5">
        <f t="shared" si="4"/>
        <v>-1019.7890910000006</v>
      </c>
      <c r="L12" s="5">
        <f t="shared" si="5"/>
        <v>0</v>
      </c>
      <c r="M12" s="4" t="s">
        <v>42</v>
      </c>
      <c r="N12" s="4" t="s">
        <v>58</v>
      </c>
      <c r="O12" s="4"/>
      <c r="P12" s="4"/>
      <c r="Q12" s="4"/>
      <c r="R12" s="5">
        <f aca="true" t="shared" si="6" ref="R12:R19">((D12-D11)^2+(E12-E11)^2+(F12-F11)^2)^0.5</f>
        <v>74.47577709649649</v>
      </c>
      <c r="S12" s="4"/>
      <c r="T12" s="4"/>
      <c r="U12" s="4"/>
    </row>
    <row r="13" spans="1:21" ht="12.75">
      <c r="A13" s="4"/>
      <c r="B13" s="4"/>
      <c r="C13" s="4"/>
      <c r="D13" s="5">
        <v>0</v>
      </c>
      <c r="E13" s="5">
        <v>8342</v>
      </c>
      <c r="F13" s="5">
        <v>10079.02211</v>
      </c>
      <c r="G13" s="5">
        <f t="shared" si="0"/>
        <v>10079.02211</v>
      </c>
      <c r="H13" s="5">
        <f t="shared" si="1"/>
        <v>8342</v>
      </c>
      <c r="I13" s="5">
        <f t="shared" si="2"/>
        <v>0</v>
      </c>
      <c r="J13" s="5">
        <f t="shared" si="3"/>
        <v>859.0221099999999</v>
      </c>
      <c r="K13" s="5">
        <f t="shared" si="4"/>
        <v>-878</v>
      </c>
      <c r="L13" s="5">
        <f t="shared" si="5"/>
        <v>0</v>
      </c>
      <c r="M13" s="4" t="s">
        <v>51</v>
      </c>
      <c r="N13" s="4" t="s">
        <v>80</v>
      </c>
      <c r="O13" s="4" t="s">
        <v>81</v>
      </c>
      <c r="P13" s="4" t="s">
        <v>82</v>
      </c>
      <c r="Q13" s="4"/>
      <c r="R13" s="5">
        <f t="shared" si="6"/>
        <v>198.46662441683517</v>
      </c>
      <c r="S13" s="4"/>
      <c r="T13" s="4"/>
      <c r="U13" s="4"/>
    </row>
    <row r="14" spans="1:27" ht="12.75">
      <c r="A14" s="4"/>
      <c r="B14" s="4"/>
      <c r="C14" s="4"/>
      <c r="D14" s="5">
        <v>0</v>
      </c>
      <c r="E14" s="5">
        <v>8235.933983</v>
      </c>
      <c r="F14" s="5">
        <v>9975.154592</v>
      </c>
      <c r="G14" s="5">
        <f t="shared" si="0"/>
        <v>9975.154592</v>
      </c>
      <c r="H14" s="5">
        <f t="shared" si="1"/>
        <v>8235.933983</v>
      </c>
      <c r="I14" s="5">
        <f t="shared" si="2"/>
        <v>0</v>
      </c>
      <c r="J14" s="5">
        <f t="shared" si="3"/>
        <v>755.1545920000008</v>
      </c>
      <c r="K14" s="5">
        <f t="shared" si="4"/>
        <v>-984.0660169999992</v>
      </c>
      <c r="L14" s="5">
        <f t="shared" si="5"/>
        <v>0</v>
      </c>
      <c r="M14" s="4" t="s">
        <v>51</v>
      </c>
      <c r="N14" s="4" t="s">
        <v>80</v>
      </c>
      <c r="O14" s="4" t="s">
        <v>81</v>
      </c>
      <c r="P14" s="4" t="s">
        <v>83</v>
      </c>
      <c r="Q14" s="4"/>
      <c r="R14" s="5">
        <f t="shared" si="6"/>
        <v>148.45356599867938</v>
      </c>
      <c r="S14" s="4"/>
      <c r="T14" s="4"/>
      <c r="U14" s="5"/>
      <c r="AA14" s="17"/>
    </row>
    <row r="15" spans="1:21" ht="12.75">
      <c r="A15" s="4"/>
      <c r="B15" s="4"/>
      <c r="C15" s="4"/>
      <c r="D15" s="5">
        <v>0</v>
      </c>
      <c r="E15" s="5">
        <v>9092.943652</v>
      </c>
      <c r="F15" s="5">
        <v>9135.908719</v>
      </c>
      <c r="G15" s="5">
        <f t="shared" si="0"/>
        <v>9135.908719</v>
      </c>
      <c r="H15" s="5">
        <f>E15</f>
        <v>9092.943652</v>
      </c>
      <c r="I15" s="5">
        <f>-D15</f>
        <v>0</v>
      </c>
      <c r="J15" s="5">
        <f t="shared" si="3"/>
        <v>-84.09128100000089</v>
      </c>
      <c r="K15" s="5">
        <f t="shared" si="4"/>
        <v>-127.05634800000007</v>
      </c>
      <c r="L15" s="5">
        <f t="shared" si="5"/>
        <v>0</v>
      </c>
      <c r="M15" s="4" t="s">
        <v>51</v>
      </c>
      <c r="N15" s="4"/>
      <c r="O15" s="4"/>
      <c r="P15" s="4"/>
      <c r="Q15" s="4"/>
      <c r="R15" s="5">
        <f t="shared" si="6"/>
        <v>1199.499565696888</v>
      </c>
      <c r="S15" s="4"/>
      <c r="T15" s="4"/>
      <c r="U15" s="5"/>
    </row>
    <row r="16" spans="1:21" ht="12.75">
      <c r="A16" s="4"/>
      <c r="B16" s="4"/>
      <c r="C16" s="4"/>
      <c r="D16" s="5">
        <v>0.05408452943</v>
      </c>
      <c r="E16" s="5">
        <v>8235.933983</v>
      </c>
      <c r="F16" s="5">
        <v>10004.27374</v>
      </c>
      <c r="G16" s="5">
        <f t="shared" si="0"/>
        <v>10004.27374</v>
      </c>
      <c r="H16" s="5">
        <f>E16</f>
        <v>8235.933983</v>
      </c>
      <c r="I16" s="5">
        <f>-D16</f>
        <v>-0.05408452943</v>
      </c>
      <c r="J16" s="5">
        <f t="shared" si="3"/>
        <v>784.2737400000005</v>
      </c>
      <c r="K16" s="5">
        <f t="shared" si="4"/>
        <v>-984.0660169999992</v>
      </c>
      <c r="L16" s="5">
        <f t="shared" si="5"/>
        <v>-0.05408452943</v>
      </c>
      <c r="M16" s="4" t="s">
        <v>51</v>
      </c>
      <c r="N16" s="4" t="s">
        <v>80</v>
      </c>
      <c r="O16" s="4" t="s">
        <v>81</v>
      </c>
      <c r="P16" s="4" t="s">
        <v>83</v>
      </c>
      <c r="Q16" s="4"/>
      <c r="R16" s="5">
        <f t="shared" si="6"/>
        <v>1220.0505667311324</v>
      </c>
      <c r="S16" s="4"/>
      <c r="T16" s="4"/>
      <c r="U16" s="5"/>
    </row>
    <row r="17" spans="1:21" ht="12.75">
      <c r="A17" s="4"/>
      <c r="B17" s="4"/>
      <c r="C17" s="4"/>
      <c r="D17" s="5">
        <v>0.06077818859</v>
      </c>
      <c r="E17" s="5">
        <v>8342</v>
      </c>
      <c r="F17" s="5">
        <v>10111.74513</v>
      </c>
      <c r="G17" s="5">
        <f t="shared" si="0"/>
        <v>10111.74513</v>
      </c>
      <c r="H17" s="5">
        <f>E17</f>
        <v>8342</v>
      </c>
      <c r="I17" s="5">
        <f>-D17</f>
        <v>-0.06077818859</v>
      </c>
      <c r="J17" s="5">
        <f t="shared" si="3"/>
        <v>891.7451299999993</v>
      </c>
      <c r="K17" s="5">
        <f t="shared" si="4"/>
        <v>-878</v>
      </c>
      <c r="L17" s="5">
        <f t="shared" si="5"/>
        <v>-0.06077818859</v>
      </c>
      <c r="M17" s="4" t="s">
        <v>51</v>
      </c>
      <c r="N17" s="4" t="s">
        <v>80</v>
      </c>
      <c r="O17" s="4" t="s">
        <v>81</v>
      </c>
      <c r="P17" s="4" t="s">
        <v>82</v>
      </c>
      <c r="Q17" s="4"/>
      <c r="R17" s="5">
        <f t="shared" si="6"/>
        <v>150.99701876388497</v>
      </c>
      <c r="S17" s="4"/>
      <c r="T17" s="4"/>
      <c r="U17" s="5"/>
    </row>
    <row r="18" spans="1:21" ht="12.75">
      <c r="A18" s="4"/>
      <c r="B18" s="4"/>
      <c r="C18" s="4"/>
      <c r="D18" s="5">
        <v>0.06849029551</v>
      </c>
      <c r="E18" s="5">
        <v>8218.841605</v>
      </c>
      <c r="F18" s="5">
        <v>10236.52272</v>
      </c>
      <c r="G18" s="5">
        <f t="shared" si="0"/>
        <v>10236.52272</v>
      </c>
      <c r="H18" s="5">
        <f>E18</f>
        <v>8218.841605</v>
      </c>
      <c r="I18" s="5">
        <f>-D18</f>
        <v>-0.06849029551</v>
      </c>
      <c r="J18" s="5">
        <f t="shared" si="3"/>
        <v>1016.5227200000008</v>
      </c>
      <c r="K18" s="5">
        <f t="shared" si="4"/>
        <v>-1001.1583950000004</v>
      </c>
      <c r="L18" s="5">
        <f t="shared" si="5"/>
        <v>-0.06849029551</v>
      </c>
      <c r="M18" s="4" t="s">
        <v>42</v>
      </c>
      <c r="N18" s="4" t="s">
        <v>58</v>
      </c>
      <c r="O18" s="4"/>
      <c r="P18" s="4"/>
      <c r="Q18" s="4"/>
      <c r="R18" s="5">
        <f t="shared" si="6"/>
        <v>175.32095506430824</v>
      </c>
      <c r="S18" s="4"/>
      <c r="T18" s="4"/>
      <c r="U18" s="5"/>
    </row>
    <row r="19" spans="1:21" ht="12.75">
      <c r="A19" s="4"/>
      <c r="B19" s="4"/>
      <c r="C19" s="4"/>
      <c r="D19" s="5">
        <v>0.07734031603</v>
      </c>
      <c r="E19" s="5">
        <v>8078.606435</v>
      </c>
      <c r="F19" s="5">
        <v>10378.616</v>
      </c>
      <c r="G19" s="5">
        <f t="shared" si="0"/>
        <v>10378.616</v>
      </c>
      <c r="H19" s="5">
        <f>E19</f>
        <v>8078.606435</v>
      </c>
      <c r="I19" s="5">
        <f>-D19</f>
        <v>-0.07734031603</v>
      </c>
      <c r="J19" s="5">
        <f t="shared" si="3"/>
        <v>1158.616</v>
      </c>
      <c r="K19" s="5">
        <f t="shared" si="4"/>
        <v>-1141.3935650000003</v>
      </c>
      <c r="L19" s="5">
        <f t="shared" si="5"/>
        <v>-0.07734031603</v>
      </c>
      <c r="M19" s="4" t="s">
        <v>52</v>
      </c>
      <c r="N19" s="4" t="s">
        <v>51</v>
      </c>
      <c r="O19" s="4" t="s">
        <v>6</v>
      </c>
      <c r="P19" s="4"/>
      <c r="Q19" s="4"/>
      <c r="R19" s="5">
        <f t="shared" si="6"/>
        <v>199.64068524328877</v>
      </c>
      <c r="S19" s="4"/>
      <c r="T19" s="4"/>
      <c r="U19" s="5">
        <f>I19-$B$6</f>
        <v>1854.1226596839701</v>
      </c>
    </row>
    <row r="20" spans="1:21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5">
        <f>SUM(R12:R19)</f>
        <v>3366.9047590115138</v>
      </c>
      <c r="S20" s="4"/>
      <c r="T20" s="4"/>
      <c r="U20" s="5"/>
    </row>
    <row r="21" spans="1:21" ht="12.75">
      <c r="A21" s="4"/>
      <c r="B21" s="4" t="s">
        <v>6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4" t="s">
        <v>53</v>
      </c>
      <c r="C22" s="4" t="s">
        <v>54</v>
      </c>
      <c r="D22" s="5">
        <v>1025.52</v>
      </c>
      <c r="E22" s="5">
        <v>9383.195</v>
      </c>
      <c r="F22" s="5">
        <v>15210</v>
      </c>
      <c r="G22" s="5">
        <f t="shared" si="0"/>
        <v>15210</v>
      </c>
      <c r="H22" s="5">
        <f t="shared" si="1"/>
        <v>9383.195</v>
      </c>
      <c r="I22" s="5">
        <f t="shared" si="2"/>
        <v>-1025.52</v>
      </c>
      <c r="J22" s="5">
        <f>G22-$G$157</f>
        <v>5990</v>
      </c>
      <c r="K22" s="5">
        <f>H22-$H$157</f>
        <v>163.1949999999997</v>
      </c>
      <c r="L22" s="5">
        <f>I22</f>
        <v>-1025.52</v>
      </c>
      <c r="M22" s="4" t="s">
        <v>5</v>
      </c>
      <c r="N22" s="6">
        <v>13.25</v>
      </c>
      <c r="O22" s="4" t="s">
        <v>6</v>
      </c>
      <c r="P22" s="4" t="s">
        <v>53</v>
      </c>
      <c r="Q22" s="4" t="s">
        <v>10</v>
      </c>
      <c r="R22" s="4"/>
      <c r="S22" s="4"/>
      <c r="T22" s="5">
        <f>I22-$B$6</f>
        <v>828.6800000000001</v>
      </c>
      <c r="U22" s="4"/>
    </row>
    <row r="23" spans="1:21" ht="12.75">
      <c r="A23" s="4"/>
      <c r="B23" s="4"/>
      <c r="C23" s="4"/>
      <c r="D23" s="5">
        <v>1024.665533</v>
      </c>
      <c r="E23" s="5">
        <v>9383.130859</v>
      </c>
      <c r="F23" s="5">
        <v>15222.25</v>
      </c>
      <c r="G23" s="5">
        <f t="shared" si="0"/>
        <v>15222.25</v>
      </c>
      <c r="H23" s="5">
        <f t="shared" si="1"/>
        <v>9383.130859</v>
      </c>
      <c r="I23" s="5">
        <f t="shared" si="2"/>
        <v>-1024.665533</v>
      </c>
      <c r="J23" s="5">
        <f>G23-$G$157</f>
        <v>6002.25</v>
      </c>
      <c r="K23" s="5">
        <f>H23-$H$157</f>
        <v>163.13085900000078</v>
      </c>
      <c r="L23" s="5">
        <f>I23</f>
        <v>-1024.665533</v>
      </c>
      <c r="M23" s="4" t="s">
        <v>6</v>
      </c>
      <c r="N23" s="4" t="s">
        <v>53</v>
      </c>
      <c r="O23" s="4" t="s">
        <v>10</v>
      </c>
      <c r="P23" s="4" t="s">
        <v>54</v>
      </c>
      <c r="Q23" s="4" t="s">
        <v>49</v>
      </c>
      <c r="R23" s="5">
        <f>((D23-D22)^2+(E23-E22)^2+(F23-F22)^2)^0.5</f>
        <v>12.279931918458248</v>
      </c>
      <c r="S23" s="4"/>
      <c r="T23" s="4"/>
      <c r="U23" s="4"/>
    </row>
    <row r="24" spans="1:21" ht="12.75">
      <c r="A24" s="4"/>
      <c r="B24" s="4"/>
      <c r="C24" s="4"/>
      <c r="D24" s="5">
        <v>94.86254398</v>
      </c>
      <c r="E24" s="5">
        <v>9313.334225</v>
      </c>
      <c r="F24" s="5">
        <v>28556.47008</v>
      </c>
      <c r="G24" s="5">
        <f t="shared" si="0"/>
        <v>28556.47008</v>
      </c>
      <c r="H24" s="5">
        <f t="shared" si="1"/>
        <v>9313.334225</v>
      </c>
      <c r="I24" s="5">
        <f t="shared" si="2"/>
        <v>-94.86254398</v>
      </c>
      <c r="J24" s="5">
        <f>G24-$G$157</f>
        <v>19336.47008</v>
      </c>
      <c r="K24" s="5">
        <f>H24-$H$157</f>
        <v>93.33422500000052</v>
      </c>
      <c r="L24" s="5">
        <f>I24</f>
        <v>-94.86254398</v>
      </c>
      <c r="M24" s="4" t="s">
        <v>55</v>
      </c>
      <c r="N24" s="4"/>
      <c r="O24" s="4"/>
      <c r="P24" s="4"/>
      <c r="Q24" s="4"/>
      <c r="R24" s="5">
        <f>((D24-D23)^2+(E24-E23)^2+(F24-F23)^2)^0.5</f>
        <v>13366.780850690395</v>
      </c>
      <c r="S24" s="4"/>
      <c r="T24" s="4"/>
      <c r="U24" s="4"/>
    </row>
    <row r="25" spans="1:21" ht="12.75">
      <c r="A25" s="4"/>
      <c r="B25" s="4"/>
      <c r="C25" s="4"/>
      <c r="D25" s="5">
        <v>-804.1686963</v>
      </c>
      <c r="E25" s="5">
        <v>9475.705424</v>
      </c>
      <c r="F25" s="5">
        <v>15222.25</v>
      </c>
      <c r="G25" s="5">
        <f t="shared" si="0"/>
        <v>15222.25</v>
      </c>
      <c r="H25" s="5">
        <f t="shared" si="1"/>
        <v>9475.705424</v>
      </c>
      <c r="I25" s="5">
        <f t="shared" si="2"/>
        <v>804.1686963</v>
      </c>
      <c r="J25" s="5">
        <f>G25-$G$157</f>
        <v>6002.25</v>
      </c>
      <c r="K25" s="5">
        <f>H25-$H$157</f>
        <v>255.70542399999977</v>
      </c>
      <c r="L25" s="5">
        <f>I25</f>
        <v>804.1686963</v>
      </c>
      <c r="M25" s="4" t="s">
        <v>6</v>
      </c>
      <c r="N25" s="4" t="s">
        <v>53</v>
      </c>
      <c r="O25" s="4" t="s">
        <v>11</v>
      </c>
      <c r="P25" s="4" t="s">
        <v>54</v>
      </c>
      <c r="Q25" s="4" t="s">
        <v>56</v>
      </c>
      <c r="R25" s="5">
        <f>((D25-D24)^2+(E25-E24)^2+(F25-F24)^2)^0.5</f>
        <v>13365.47966663147</v>
      </c>
      <c r="S25" s="4"/>
      <c r="T25" s="4"/>
      <c r="U25" s="5"/>
    </row>
    <row r="26" spans="1:27" ht="12.75">
      <c r="A26" s="4"/>
      <c r="B26" s="4"/>
      <c r="C26" s="4"/>
      <c r="D26" s="5">
        <v>-804.3204433</v>
      </c>
      <c r="E26" s="5">
        <v>9475.732831</v>
      </c>
      <c r="F26" s="5">
        <v>15220</v>
      </c>
      <c r="G26" s="5">
        <f t="shared" si="0"/>
        <v>15220</v>
      </c>
      <c r="H26" s="5">
        <f>E26</f>
        <v>9475.732831</v>
      </c>
      <c r="I26" s="5">
        <f>-D26</f>
        <v>804.3204433</v>
      </c>
      <c r="J26" s="5">
        <f>G26-$G$157</f>
        <v>6000</v>
      </c>
      <c r="K26" s="5">
        <f>H26-$H$157</f>
        <v>255.73283099999935</v>
      </c>
      <c r="L26" s="5">
        <f>I26</f>
        <v>804.3204433</v>
      </c>
      <c r="M26" s="4" t="s">
        <v>6</v>
      </c>
      <c r="N26" s="4" t="s">
        <v>53</v>
      </c>
      <c r="O26" s="4" t="s">
        <v>11</v>
      </c>
      <c r="P26" s="4"/>
      <c r="Q26" s="4"/>
      <c r="R26" s="5">
        <f>((D26-D25)^2+(E26-E25)^2+(F26-F25)^2)^0.5</f>
        <v>2.255277875486295</v>
      </c>
      <c r="S26" s="4"/>
      <c r="T26" s="4"/>
      <c r="U26" s="5">
        <f>I26-$B$6</f>
        <v>2658.5204433</v>
      </c>
      <c r="AA26" s="17"/>
    </row>
    <row r="27" spans="1:21" ht="12.7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  <c r="O27" s="4"/>
      <c r="P27" s="4"/>
      <c r="Q27" s="4"/>
      <c r="R27" s="5">
        <f>SUM(R23:R26)</f>
        <v>26746.795727115812</v>
      </c>
      <c r="S27" s="4"/>
      <c r="T27" s="4"/>
      <c r="U27" s="4"/>
    </row>
    <row r="28" spans="1:21" ht="12.75">
      <c r="A28" s="4"/>
      <c r="B28" s="4" t="s">
        <v>6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 t="s">
        <v>57</v>
      </c>
      <c r="C29" s="4" t="s">
        <v>54</v>
      </c>
      <c r="D29" s="5">
        <v>913.89</v>
      </c>
      <c r="E29" s="5">
        <v>8687.1</v>
      </c>
      <c r="F29" s="5">
        <v>15170</v>
      </c>
      <c r="G29" s="5">
        <f t="shared" si="0"/>
        <v>15170</v>
      </c>
      <c r="H29" s="5">
        <f t="shared" si="1"/>
        <v>8687.1</v>
      </c>
      <c r="I29" s="5">
        <f t="shared" si="2"/>
        <v>-913.89</v>
      </c>
      <c r="J29" s="5">
        <f>G29-$G$157</f>
        <v>5950</v>
      </c>
      <c r="K29" s="5">
        <f>H29-$H$157</f>
        <v>-532.8999999999996</v>
      </c>
      <c r="L29" s="5">
        <f>I29</f>
        <v>-913.89</v>
      </c>
      <c r="M29" s="4" t="s">
        <v>5</v>
      </c>
      <c r="N29" s="6">
        <v>13.291666666666666</v>
      </c>
      <c r="O29" s="4" t="s">
        <v>6</v>
      </c>
      <c r="P29" s="4" t="s">
        <v>57</v>
      </c>
      <c r="Q29" s="4" t="s">
        <v>10</v>
      </c>
      <c r="R29" s="4"/>
      <c r="S29" s="4"/>
      <c r="T29" s="5">
        <f>I29-$B$6</f>
        <v>940.3100000000001</v>
      </c>
      <c r="U29" s="4"/>
    </row>
    <row r="30" spans="1:21" ht="12.75">
      <c r="A30" s="4"/>
      <c r="B30" s="4"/>
      <c r="C30" s="4"/>
      <c r="D30" s="5">
        <v>911.1789918</v>
      </c>
      <c r="E30" s="5">
        <v>8687.61982</v>
      </c>
      <c r="F30" s="5">
        <v>15222.25</v>
      </c>
      <c r="G30" s="5">
        <f t="shared" si="0"/>
        <v>15222.25</v>
      </c>
      <c r="H30" s="5">
        <f t="shared" si="1"/>
        <v>8687.61982</v>
      </c>
      <c r="I30" s="5">
        <f t="shared" si="2"/>
        <v>-911.1789918</v>
      </c>
      <c r="J30" s="5">
        <f>G30-$G$157</f>
        <v>6002.25</v>
      </c>
      <c r="K30" s="5">
        <f>H30-$H$157</f>
        <v>-532.3801800000001</v>
      </c>
      <c r="L30" s="5">
        <f>I30</f>
        <v>-911.1789918</v>
      </c>
      <c r="M30" s="4" t="s">
        <v>6</v>
      </c>
      <c r="N30" s="4" t="s">
        <v>57</v>
      </c>
      <c r="O30" s="4" t="s">
        <v>84</v>
      </c>
      <c r="P30" s="4" t="s">
        <v>54</v>
      </c>
      <c r="Q30" s="4" t="s">
        <v>58</v>
      </c>
      <c r="R30" s="5">
        <f>((D30-D29)^2+(E30-E29)^2+(F30-F29)^2)^0.5</f>
        <v>52.32286573089119</v>
      </c>
      <c r="S30" s="4"/>
      <c r="T30" s="5"/>
      <c r="U30" s="4"/>
    </row>
    <row r="31" spans="1:21" ht="12.75">
      <c r="A31" s="4"/>
      <c r="B31" s="4"/>
      <c r="C31" s="4"/>
      <c r="D31" s="5">
        <v>226.6103816</v>
      </c>
      <c r="E31" s="5">
        <v>8818.881814</v>
      </c>
      <c r="F31" s="5">
        <v>28420.28941</v>
      </c>
      <c r="G31" s="5">
        <f t="shared" si="0"/>
        <v>28420.28941</v>
      </c>
      <c r="H31" s="5">
        <f t="shared" si="1"/>
        <v>8818.881814</v>
      </c>
      <c r="I31" s="5">
        <f t="shared" si="2"/>
        <v>-226.6103816</v>
      </c>
      <c r="J31" s="5">
        <f>G31-$G$157</f>
        <v>19200.28941</v>
      </c>
      <c r="K31" s="5">
        <f>H31-$H$157</f>
        <v>-401.1181859999997</v>
      </c>
      <c r="L31" s="5">
        <f>I31</f>
        <v>-226.6103816</v>
      </c>
      <c r="M31" s="4" t="s">
        <v>59</v>
      </c>
      <c r="N31" s="4" t="s">
        <v>57</v>
      </c>
      <c r="O31" s="4" t="s">
        <v>6</v>
      </c>
      <c r="P31" s="4"/>
      <c r="Q31" s="4"/>
      <c r="R31" s="5">
        <f>((D31-D30)^2+(E31-E30)^2+(F31-F30)^2)^0.5</f>
        <v>13216.433261703145</v>
      </c>
      <c r="S31" s="4"/>
      <c r="T31" s="4"/>
      <c r="U31" s="4"/>
    </row>
    <row r="32" spans="1:21" ht="12.75">
      <c r="A32" s="4"/>
      <c r="B32" s="4"/>
      <c r="C32" s="4"/>
      <c r="D32" s="5">
        <v>911.1300208</v>
      </c>
      <c r="E32" s="5">
        <v>8811.973511</v>
      </c>
      <c r="F32" s="5">
        <v>15222.25</v>
      </c>
      <c r="G32" s="5">
        <f t="shared" si="0"/>
        <v>15222.25</v>
      </c>
      <c r="H32" s="5">
        <f t="shared" si="1"/>
        <v>8811.973511</v>
      </c>
      <c r="I32" s="5">
        <f t="shared" si="2"/>
        <v>-911.1300208</v>
      </c>
      <c r="J32" s="5">
        <f>G32-$G$157</f>
        <v>6002.25</v>
      </c>
      <c r="K32" s="5">
        <f>H32-$H$157</f>
        <v>-408.02648899999986</v>
      </c>
      <c r="L32" s="5">
        <f>I32</f>
        <v>-911.1300208</v>
      </c>
      <c r="M32" s="4" t="s">
        <v>6</v>
      </c>
      <c r="N32" s="4" t="s">
        <v>57</v>
      </c>
      <c r="O32" s="4" t="s">
        <v>84</v>
      </c>
      <c r="P32" s="4" t="s">
        <v>54</v>
      </c>
      <c r="Q32" s="4" t="s">
        <v>58</v>
      </c>
      <c r="R32" s="5">
        <f>((D32-D31)^2+(E32-E31)^2+(F32-F31)^2)^0.5</f>
        <v>13215.780685567313</v>
      </c>
      <c r="S32" s="4"/>
      <c r="T32" s="4"/>
      <c r="U32" s="4"/>
    </row>
    <row r="33" spans="1:21" ht="12.75">
      <c r="A33" s="4"/>
      <c r="B33" s="4"/>
      <c r="C33" s="4"/>
      <c r="D33" s="5">
        <v>914.3596511</v>
      </c>
      <c r="E33" s="5">
        <v>8811.940917</v>
      </c>
      <c r="F33" s="5">
        <v>15160</v>
      </c>
      <c r="G33" s="5">
        <f t="shared" si="0"/>
        <v>15160</v>
      </c>
      <c r="H33" s="5">
        <f t="shared" si="1"/>
        <v>8811.940917</v>
      </c>
      <c r="I33" s="5">
        <f t="shared" si="2"/>
        <v>-914.3596511</v>
      </c>
      <c r="J33" s="5">
        <f>G33-$G$157</f>
        <v>5940</v>
      </c>
      <c r="K33" s="5">
        <f>H33-$H$157</f>
        <v>-408.0590830000001</v>
      </c>
      <c r="L33" s="5">
        <f>I33</f>
        <v>-914.3596511</v>
      </c>
      <c r="M33" s="4" t="s">
        <v>6</v>
      </c>
      <c r="N33" s="4" t="s">
        <v>57</v>
      </c>
      <c r="O33" s="4" t="s">
        <v>11</v>
      </c>
      <c r="P33" s="4" t="s">
        <v>85</v>
      </c>
      <c r="Q33" s="4"/>
      <c r="R33" s="5">
        <f>((D33-D32)^2+(E33-E32)^2+(F33-F32)^2)^0.5</f>
        <v>62.33373143205462</v>
      </c>
      <c r="S33" s="4"/>
      <c r="T33" s="4"/>
      <c r="U33" s="5">
        <f>I33-$B$6</f>
        <v>939.8403489000001</v>
      </c>
    </row>
    <row r="34" spans="1:21" ht="12.7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  <c r="Q34" s="4"/>
      <c r="R34" s="5">
        <f>SUM(R30:R33)</f>
        <v>26546.87054443341</v>
      </c>
      <c r="S34" s="4"/>
      <c r="T34" s="4"/>
      <c r="U34" s="4"/>
    </row>
    <row r="35" spans="1:21" ht="12.75">
      <c r="A35" s="4"/>
      <c r="B35" s="4" t="s">
        <v>6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</row>
    <row r="36" spans="1:27" ht="12.75">
      <c r="A36" s="4"/>
      <c r="B36" s="4" t="s">
        <v>60</v>
      </c>
      <c r="C36" s="4" t="s">
        <v>61</v>
      </c>
      <c r="D36" s="5">
        <v>913.89</v>
      </c>
      <c r="E36" s="5">
        <v>9626.9</v>
      </c>
      <c r="F36" s="5">
        <v>27075</v>
      </c>
      <c r="G36" s="5">
        <f t="shared" si="0"/>
        <v>27075</v>
      </c>
      <c r="H36" s="5">
        <f t="shared" si="1"/>
        <v>9626.9</v>
      </c>
      <c r="I36" s="5">
        <f t="shared" si="2"/>
        <v>-913.89</v>
      </c>
      <c r="J36" s="5">
        <f>G36-$G$157</f>
        <v>17855</v>
      </c>
      <c r="K36" s="5">
        <f>H36-$H$157</f>
        <v>406.89999999999964</v>
      </c>
      <c r="L36" s="5">
        <f>I36</f>
        <v>-913.89</v>
      </c>
      <c r="M36" s="4" t="s">
        <v>5</v>
      </c>
      <c r="N36" s="6">
        <v>13.375</v>
      </c>
      <c r="O36" s="4" t="s">
        <v>6</v>
      </c>
      <c r="P36" s="4" t="s">
        <v>60</v>
      </c>
      <c r="Q36" s="4" t="s">
        <v>10</v>
      </c>
      <c r="R36" s="4"/>
      <c r="S36" s="4"/>
      <c r="T36" s="5">
        <f>I36-$B$6</f>
        <v>940.3100000000001</v>
      </c>
      <c r="U36" s="4"/>
      <c r="AA36" s="17"/>
    </row>
    <row r="37" spans="1:21" ht="12.75">
      <c r="A37" s="4"/>
      <c r="B37" s="4"/>
      <c r="C37" s="4"/>
      <c r="D37" s="5">
        <v>911.2863567</v>
      </c>
      <c r="E37" s="5">
        <v>9626.683229</v>
      </c>
      <c r="F37" s="5">
        <v>27025.32</v>
      </c>
      <c r="G37" s="5">
        <f t="shared" si="0"/>
        <v>27025.32</v>
      </c>
      <c r="H37" s="5">
        <f t="shared" si="1"/>
        <v>9626.683229</v>
      </c>
      <c r="I37" s="5">
        <f t="shared" si="2"/>
        <v>-911.2863567</v>
      </c>
      <c r="J37" s="5">
        <f>G37-$G$157</f>
        <v>17805.32</v>
      </c>
      <c r="K37" s="5">
        <f>H37-$H$157</f>
        <v>406.6832290000002</v>
      </c>
      <c r="L37" s="5">
        <f>I37</f>
        <v>-911.2863567</v>
      </c>
      <c r="M37" s="4" t="s">
        <v>6</v>
      </c>
      <c r="N37" s="4" t="s">
        <v>60</v>
      </c>
      <c r="O37" s="4" t="s">
        <v>84</v>
      </c>
      <c r="P37" s="4" t="s">
        <v>61</v>
      </c>
      <c r="Q37" s="4" t="s">
        <v>58</v>
      </c>
      <c r="R37" s="5">
        <f>((D37-D36)^2+(E37-E36)^2+(F37-F36)^2)^0.5</f>
        <v>49.74865172142964</v>
      </c>
      <c r="S37" s="4"/>
      <c r="T37" s="4"/>
      <c r="U37" s="4"/>
    </row>
    <row r="38" spans="1:21" ht="12.75">
      <c r="A38" s="4"/>
      <c r="B38" s="4"/>
      <c r="C38" s="4"/>
      <c r="D38" s="5">
        <v>224.6887749</v>
      </c>
      <c r="E38" s="5">
        <v>9569.519242</v>
      </c>
      <c r="F38" s="5">
        <v>13920.22051</v>
      </c>
      <c r="G38" s="5">
        <f t="shared" si="0"/>
        <v>13920.22051</v>
      </c>
      <c r="H38" s="5">
        <f t="shared" si="1"/>
        <v>9569.519242</v>
      </c>
      <c r="I38" s="5">
        <f t="shared" si="2"/>
        <v>-224.6887749</v>
      </c>
      <c r="J38" s="5">
        <f>G38-$G$157</f>
        <v>4700.220509999999</v>
      </c>
      <c r="K38" s="5">
        <f>H38-$H$157</f>
        <v>349.5192420000003</v>
      </c>
      <c r="L38" s="5">
        <f>I38</f>
        <v>-224.6887749</v>
      </c>
      <c r="M38" s="4" t="s">
        <v>59</v>
      </c>
      <c r="N38" s="4" t="s">
        <v>60</v>
      </c>
      <c r="O38" s="4" t="s">
        <v>6</v>
      </c>
      <c r="P38" s="4"/>
      <c r="Q38" s="4"/>
      <c r="R38" s="5">
        <f>((D38-D37)^2+(E38-E37)^2+(F38-F37)^2)^0.5</f>
        <v>13123.19765162217</v>
      </c>
      <c r="S38" s="4"/>
      <c r="T38" s="4"/>
      <c r="U38" s="4"/>
    </row>
    <row r="39" spans="1:21" ht="12.75">
      <c r="A39" s="4"/>
      <c r="B39" s="4"/>
      <c r="C39" s="4"/>
      <c r="D39" s="5">
        <v>911.3255563</v>
      </c>
      <c r="E39" s="5">
        <v>9741.019902</v>
      </c>
      <c r="F39" s="5">
        <v>27025.32</v>
      </c>
      <c r="G39" s="5">
        <f t="shared" si="0"/>
        <v>27025.32</v>
      </c>
      <c r="H39" s="5">
        <f t="shared" si="1"/>
        <v>9741.019902</v>
      </c>
      <c r="I39" s="5">
        <f t="shared" si="2"/>
        <v>-911.3255563</v>
      </c>
      <c r="J39" s="5">
        <f>G39-$G$157</f>
        <v>17805.32</v>
      </c>
      <c r="K39" s="5">
        <f>H39-$H$157</f>
        <v>521.019902</v>
      </c>
      <c r="L39" s="5">
        <f>I39</f>
        <v>-911.3255563</v>
      </c>
      <c r="M39" s="4" t="s">
        <v>6</v>
      </c>
      <c r="N39" s="4" t="s">
        <v>60</v>
      </c>
      <c r="O39" s="4" t="s">
        <v>84</v>
      </c>
      <c r="P39" s="4" t="s">
        <v>61</v>
      </c>
      <c r="Q39" s="4" t="s">
        <v>58</v>
      </c>
      <c r="R39" s="5">
        <f>((D39-D38)^2+(E39-E38)^2+(F39-F38)^2)^0.5</f>
        <v>13124.195792076178</v>
      </c>
      <c r="S39" s="4"/>
      <c r="T39" s="4"/>
      <c r="U39" s="4"/>
    </row>
    <row r="40" spans="1:21" ht="12.75">
      <c r="A40" s="4"/>
      <c r="B40" s="4"/>
      <c r="C40" s="4"/>
      <c r="D40" s="5">
        <v>913.9293483</v>
      </c>
      <c r="E40" s="5">
        <v>9741.670249</v>
      </c>
      <c r="F40" s="5">
        <v>27075</v>
      </c>
      <c r="G40" s="5">
        <f t="shared" si="0"/>
        <v>27075</v>
      </c>
      <c r="H40" s="5">
        <f t="shared" si="1"/>
        <v>9741.670249</v>
      </c>
      <c r="I40" s="5">
        <f t="shared" si="2"/>
        <v>-913.9293483</v>
      </c>
      <c r="J40" s="5">
        <f>G40-$G$157</f>
        <v>17855</v>
      </c>
      <c r="K40" s="5">
        <f>H40-$H$157</f>
        <v>521.6702490000007</v>
      </c>
      <c r="L40" s="5">
        <f>I40</f>
        <v>-913.9293483</v>
      </c>
      <c r="M40" s="4" t="s">
        <v>6</v>
      </c>
      <c r="N40" s="4" t="s">
        <v>60</v>
      </c>
      <c r="O40" s="4" t="s">
        <v>11</v>
      </c>
      <c r="P40" s="4" t="s">
        <v>85</v>
      </c>
      <c r="Q40" s="4"/>
      <c r="R40" s="5">
        <f>((D40-D39)^2+(E40-E39)^2+(F40-F39)^2)^0.5</f>
        <v>49.75243797041209</v>
      </c>
      <c r="S40" s="4"/>
      <c r="T40" s="4"/>
      <c r="U40" s="5">
        <f>I40-$B$6</f>
        <v>940.2706517</v>
      </c>
    </row>
    <row r="41" spans="1:21" ht="12.7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4"/>
      <c r="N41" s="4"/>
      <c r="O41" s="4"/>
      <c r="P41" s="4"/>
      <c r="Q41" s="4"/>
      <c r="R41" s="5">
        <f>SUM(R37:R40)</f>
        <v>26346.894533390187</v>
      </c>
      <c r="S41" s="4"/>
      <c r="T41" s="4"/>
      <c r="U41" s="4"/>
    </row>
    <row r="42" spans="1:21" ht="12.75">
      <c r="A42" s="4"/>
      <c r="B42" s="4" t="s">
        <v>6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 t="s">
        <v>62</v>
      </c>
      <c r="C43" s="4" t="s">
        <v>63</v>
      </c>
      <c r="D43" s="5">
        <v>1012</v>
      </c>
      <c r="E43" s="5">
        <v>15220</v>
      </c>
      <c r="F43" s="5">
        <v>8992.64</v>
      </c>
      <c r="G43" s="5">
        <f t="shared" si="0"/>
        <v>8992.64</v>
      </c>
      <c r="H43" s="5">
        <f t="shared" si="1"/>
        <v>15220</v>
      </c>
      <c r="I43" s="5">
        <f t="shared" si="2"/>
        <v>-1012</v>
      </c>
      <c r="J43" s="5">
        <f>G43-$G$158</f>
        <v>-227.36000000000058</v>
      </c>
      <c r="K43" s="5">
        <f>H43-$H$158</f>
        <v>6000</v>
      </c>
      <c r="L43" s="5">
        <f>I43</f>
        <v>-1012</v>
      </c>
      <c r="M43" s="4" t="s">
        <v>5</v>
      </c>
      <c r="N43" s="6">
        <v>14.916666666666666</v>
      </c>
      <c r="O43" s="4" t="s">
        <v>6</v>
      </c>
      <c r="P43" s="4" t="s">
        <v>62</v>
      </c>
      <c r="Q43" s="4" t="s">
        <v>10</v>
      </c>
      <c r="R43" s="4"/>
      <c r="S43" s="4"/>
      <c r="T43" s="5">
        <f>I43-$B$6</f>
        <v>842.2</v>
      </c>
      <c r="U43" s="4"/>
    </row>
    <row r="44" spans="1:21" ht="12.75">
      <c r="A44" s="4"/>
      <c r="B44" s="4"/>
      <c r="C44" s="4"/>
      <c r="D44" s="5">
        <v>1011.019684</v>
      </c>
      <c r="E44" s="5">
        <v>15234.95</v>
      </c>
      <c r="F44" s="5">
        <v>8993.088929</v>
      </c>
      <c r="G44" s="5">
        <f t="shared" si="0"/>
        <v>8993.088929</v>
      </c>
      <c r="H44" s="5">
        <f t="shared" si="1"/>
        <v>15234.95</v>
      </c>
      <c r="I44" s="5">
        <f t="shared" si="2"/>
        <v>-1011.019684</v>
      </c>
      <c r="J44" s="5">
        <f>G44-$G$158</f>
        <v>-226.91107100000045</v>
      </c>
      <c r="K44" s="5">
        <f>H44-$H$158</f>
        <v>6014.950000000001</v>
      </c>
      <c r="L44" s="5">
        <f>I44</f>
        <v>-1011.019684</v>
      </c>
      <c r="M44" s="4" t="s">
        <v>6</v>
      </c>
      <c r="N44" s="4" t="s">
        <v>62</v>
      </c>
      <c r="O44" s="4" t="s">
        <v>10</v>
      </c>
      <c r="P44" s="4" t="s">
        <v>63</v>
      </c>
      <c r="Q44" s="4" t="s">
        <v>64</v>
      </c>
      <c r="R44" s="5">
        <f>((D44-D43)^2+(E44-E43)^2+(F44-F43)^2)^0.5</f>
        <v>14.988831065393956</v>
      </c>
      <c r="S44" s="4"/>
      <c r="T44" s="4"/>
      <c r="U44" s="4"/>
    </row>
    <row r="45" spans="1:21" ht="12.75">
      <c r="A45" s="4"/>
      <c r="B45" s="4"/>
      <c r="C45" s="4"/>
      <c r="D45" s="5">
        <v>91.54277012</v>
      </c>
      <c r="E45" s="5">
        <v>29261.30374</v>
      </c>
      <c r="F45" s="5">
        <v>9414.156727</v>
      </c>
      <c r="G45" s="5">
        <f t="shared" si="0"/>
        <v>9414.156727</v>
      </c>
      <c r="H45" s="5">
        <f t="shared" si="1"/>
        <v>29261.30374</v>
      </c>
      <c r="I45" s="5">
        <f t="shared" si="2"/>
        <v>-91.54277012</v>
      </c>
      <c r="J45" s="5">
        <f>G45-$G$158</f>
        <v>194.1567269999996</v>
      </c>
      <c r="K45" s="5">
        <f>H45-$H$158</f>
        <v>20041.30374</v>
      </c>
      <c r="L45" s="5">
        <f>I45</f>
        <v>-91.54277012</v>
      </c>
      <c r="M45" s="4" t="s">
        <v>65</v>
      </c>
      <c r="N45" s="4"/>
      <c r="O45" s="4"/>
      <c r="P45" s="4"/>
      <c r="Q45" s="4"/>
      <c r="R45" s="5">
        <f>((D45-D44)^2+(E45-E44)^2+(F45-F44)^2)^0.5</f>
        <v>14062.764135307212</v>
      </c>
      <c r="S45" s="4"/>
      <c r="T45" s="4"/>
      <c r="U45" s="4"/>
    </row>
    <row r="46" spans="1:27" ht="12.75">
      <c r="A46" s="4"/>
      <c r="B46" s="4"/>
      <c r="C46" s="4"/>
      <c r="D46" s="5">
        <v>-811.49814</v>
      </c>
      <c r="E46" s="5">
        <v>15234.95</v>
      </c>
      <c r="F46" s="5">
        <v>8994.324543</v>
      </c>
      <c r="G46" s="5">
        <f t="shared" si="0"/>
        <v>8994.324543</v>
      </c>
      <c r="H46" s="5">
        <f t="shared" si="1"/>
        <v>15234.95</v>
      </c>
      <c r="I46" s="5">
        <f t="shared" si="2"/>
        <v>811.49814</v>
      </c>
      <c r="J46" s="5">
        <f>G46-$G$158</f>
        <v>-225.67545699999937</v>
      </c>
      <c r="K46" s="5">
        <f>H46-$H$158</f>
        <v>6014.950000000001</v>
      </c>
      <c r="L46" s="5">
        <f>I46</f>
        <v>811.49814</v>
      </c>
      <c r="M46" s="4" t="s">
        <v>6</v>
      </c>
      <c r="N46" s="4" t="s">
        <v>62</v>
      </c>
      <c r="O46" s="4" t="s">
        <v>11</v>
      </c>
      <c r="P46" s="4" t="s">
        <v>63</v>
      </c>
      <c r="Q46" s="4" t="s">
        <v>18</v>
      </c>
      <c r="R46" s="5">
        <f>((D46-D45)^2+(E46-E45)^2+(F46-F45)^2)^0.5</f>
        <v>14061.662106155321</v>
      </c>
      <c r="S46" s="4"/>
      <c r="T46" s="4"/>
      <c r="U46" s="4"/>
      <c r="AA46" s="17"/>
    </row>
    <row r="47" spans="1:21" ht="12.75">
      <c r="A47" s="4"/>
      <c r="B47" s="4"/>
      <c r="C47" s="4"/>
      <c r="D47" s="5">
        <v>-812.4609329</v>
      </c>
      <c r="E47" s="5">
        <v>15220</v>
      </c>
      <c r="F47" s="5">
        <v>8993.876932</v>
      </c>
      <c r="G47" s="5">
        <f t="shared" si="0"/>
        <v>8993.876932</v>
      </c>
      <c r="H47" s="5">
        <f t="shared" si="1"/>
        <v>15220</v>
      </c>
      <c r="I47" s="5">
        <f t="shared" si="2"/>
        <v>812.4609329</v>
      </c>
      <c r="J47" s="5">
        <f>G47-$G$158</f>
        <v>-226.12306800000079</v>
      </c>
      <c r="K47" s="5">
        <f>H47-$H$158</f>
        <v>6000</v>
      </c>
      <c r="L47" s="5">
        <f>I47</f>
        <v>812.4609329</v>
      </c>
      <c r="M47" s="4" t="s">
        <v>6</v>
      </c>
      <c r="N47" s="4" t="s">
        <v>62</v>
      </c>
      <c r="O47" s="4" t="s">
        <v>11</v>
      </c>
      <c r="P47" s="4"/>
      <c r="Q47" s="4"/>
      <c r="R47" s="5">
        <f>((D47-D46)^2+(E47-E46)^2+(F47-F46)^2)^0.5</f>
        <v>14.987655779862118</v>
      </c>
      <c r="S47" s="4"/>
      <c r="T47" s="4"/>
      <c r="U47" s="5">
        <f>I47-$B$6</f>
        <v>2666.6609329000003</v>
      </c>
    </row>
    <row r="48" spans="1:21" ht="12.7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4"/>
      <c r="P48" s="4"/>
      <c r="Q48" s="4"/>
      <c r="R48" s="5">
        <f>SUM(R44:R47)</f>
        <v>28154.40272830779</v>
      </c>
      <c r="S48" s="4"/>
      <c r="T48" s="4"/>
      <c r="U48" s="4"/>
    </row>
    <row r="49" spans="1:21" ht="12.75">
      <c r="A49" s="4"/>
      <c r="B49" s="4" t="s">
        <v>6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 t="s">
        <v>66</v>
      </c>
      <c r="C50" s="4" t="s">
        <v>63</v>
      </c>
      <c r="D50" s="5">
        <v>879.13</v>
      </c>
      <c r="E50" s="5">
        <v>15220</v>
      </c>
      <c r="F50" s="5">
        <v>9682.53</v>
      </c>
      <c r="G50" s="5">
        <f t="shared" si="0"/>
        <v>9682.53</v>
      </c>
      <c r="H50" s="5">
        <f t="shared" si="1"/>
        <v>15220</v>
      </c>
      <c r="I50" s="5">
        <f t="shared" si="2"/>
        <v>-879.13</v>
      </c>
      <c r="J50" s="5">
        <f>G50-$G$158</f>
        <v>462.53000000000065</v>
      </c>
      <c r="K50" s="5">
        <f>H50-$H$158</f>
        <v>6000</v>
      </c>
      <c r="L50" s="5">
        <f>I50</f>
        <v>-879.13</v>
      </c>
      <c r="M50" s="4" t="s">
        <v>5</v>
      </c>
      <c r="N50" s="6">
        <v>14.958333333333334</v>
      </c>
      <c r="O50" s="4" t="s">
        <v>6</v>
      </c>
      <c r="P50" s="4" t="s">
        <v>66</v>
      </c>
      <c r="Q50" s="4" t="s">
        <v>10</v>
      </c>
      <c r="R50" s="4"/>
      <c r="S50" s="4"/>
      <c r="T50" s="5">
        <f>I50-$B$6</f>
        <v>975.07</v>
      </c>
      <c r="U50" s="4"/>
    </row>
    <row r="51" spans="1:21" ht="12.75">
      <c r="A51" s="4"/>
      <c r="B51" s="4"/>
      <c r="C51" s="4"/>
      <c r="D51" s="5">
        <v>878.390197</v>
      </c>
      <c r="E51" s="5">
        <v>15234.95</v>
      </c>
      <c r="F51" s="5">
        <v>9681.84328</v>
      </c>
      <c r="G51" s="5">
        <f t="shared" si="0"/>
        <v>9681.84328</v>
      </c>
      <c r="H51" s="5">
        <f t="shared" si="1"/>
        <v>15234.95</v>
      </c>
      <c r="I51" s="5">
        <f t="shared" si="2"/>
        <v>-878.390197</v>
      </c>
      <c r="J51" s="5">
        <f>G51-$G$158</f>
        <v>461.84327999999914</v>
      </c>
      <c r="K51" s="5">
        <f>H51-$H$158</f>
        <v>6014.950000000001</v>
      </c>
      <c r="L51" s="5">
        <f>I51</f>
        <v>-878.390197</v>
      </c>
      <c r="M51" s="4" t="s">
        <v>6</v>
      </c>
      <c r="N51" s="4" t="s">
        <v>66</v>
      </c>
      <c r="O51" s="4" t="s">
        <v>84</v>
      </c>
      <c r="P51" s="4" t="s">
        <v>63</v>
      </c>
      <c r="Q51" s="4" t="s">
        <v>58</v>
      </c>
      <c r="R51" s="5">
        <f>((D51-D50)^2+(E51-E50)^2+(F51-F50)^2)^0.5</f>
        <v>14.984037934990452</v>
      </c>
      <c r="S51" s="4"/>
      <c r="T51" s="4"/>
      <c r="U51" s="4"/>
    </row>
    <row r="52" spans="1:21" ht="12.75">
      <c r="A52" s="4"/>
      <c r="B52" s="4"/>
      <c r="C52" s="4"/>
      <c r="D52" s="5">
        <v>223.6634686</v>
      </c>
      <c r="E52" s="5">
        <v>28469.8885</v>
      </c>
      <c r="F52" s="5">
        <v>9074.095354</v>
      </c>
      <c r="G52" s="5">
        <f t="shared" si="0"/>
        <v>9074.095354</v>
      </c>
      <c r="H52" s="5">
        <f t="shared" si="1"/>
        <v>28469.8885</v>
      </c>
      <c r="I52" s="5">
        <f t="shared" si="2"/>
        <v>-223.6634686</v>
      </c>
      <c r="J52" s="5">
        <f>G52-$G$158</f>
        <v>-145.90464600000087</v>
      </c>
      <c r="K52" s="5">
        <f>H52-$H$158</f>
        <v>19249.8885</v>
      </c>
      <c r="L52" s="5">
        <f>I52</f>
        <v>-223.6634686</v>
      </c>
      <c r="M52" s="4" t="s">
        <v>59</v>
      </c>
      <c r="N52" s="4" t="s">
        <v>66</v>
      </c>
      <c r="O52" s="4" t="s">
        <v>6</v>
      </c>
      <c r="P52" s="4"/>
      <c r="Q52" s="4"/>
      <c r="R52" s="5">
        <f>((D52-D51)^2+(E52-E51)^2+(F52-F51)^2)^0.5</f>
        <v>13265.052647058017</v>
      </c>
      <c r="S52" s="4"/>
      <c r="T52" s="4"/>
      <c r="U52" s="4"/>
    </row>
    <row r="53" spans="1:21" ht="12.75">
      <c r="A53" s="4"/>
      <c r="B53" s="4"/>
      <c r="C53" s="4"/>
      <c r="D53" s="5">
        <v>878.6536466</v>
      </c>
      <c r="E53" s="5">
        <v>15234.95</v>
      </c>
      <c r="F53" s="5">
        <v>9792.964265</v>
      </c>
      <c r="G53" s="5">
        <f t="shared" si="0"/>
        <v>9792.964265</v>
      </c>
      <c r="H53" s="5">
        <f t="shared" si="1"/>
        <v>15234.95</v>
      </c>
      <c r="I53" s="5">
        <f t="shared" si="2"/>
        <v>-878.6536466</v>
      </c>
      <c r="J53" s="5">
        <f>G53-$G$158</f>
        <v>572.9642650000005</v>
      </c>
      <c r="K53" s="5">
        <f>H53-$H$158</f>
        <v>6014.950000000001</v>
      </c>
      <c r="L53" s="5">
        <f>I53</f>
        <v>-878.6536466</v>
      </c>
      <c r="M53" s="4" t="s">
        <v>6</v>
      </c>
      <c r="N53" s="4" t="s">
        <v>66</v>
      </c>
      <c r="O53" s="4" t="s">
        <v>84</v>
      </c>
      <c r="P53" s="4" t="s">
        <v>63</v>
      </c>
      <c r="Q53" s="4" t="s">
        <v>58</v>
      </c>
      <c r="R53" s="5">
        <f>((D53-D52)^2+(E53-E52)^2+(F53-F52)^2)^0.5</f>
        <v>13270.621000663874</v>
      </c>
      <c r="S53" s="4"/>
      <c r="T53" s="4"/>
      <c r="U53" s="4"/>
    </row>
    <row r="54" spans="1:21" ht="12.75">
      <c r="A54" s="4"/>
      <c r="B54" s="4"/>
      <c r="C54" s="4"/>
      <c r="D54" s="5">
        <v>879.3937474</v>
      </c>
      <c r="E54" s="5">
        <v>15220</v>
      </c>
      <c r="F54" s="5">
        <v>9793.776545</v>
      </c>
      <c r="G54" s="5">
        <f t="shared" si="0"/>
        <v>9793.776545</v>
      </c>
      <c r="H54" s="5">
        <f t="shared" si="1"/>
        <v>15220</v>
      </c>
      <c r="I54" s="5">
        <f t="shared" si="2"/>
        <v>-879.3937474</v>
      </c>
      <c r="J54" s="5">
        <f>G54-$G$158</f>
        <v>573.7765450000006</v>
      </c>
      <c r="K54" s="5">
        <f>H54-$H$158</f>
        <v>6000</v>
      </c>
      <c r="L54" s="5">
        <f>I54</f>
        <v>-879.3937474</v>
      </c>
      <c r="M54" s="4" t="s">
        <v>6</v>
      </c>
      <c r="N54" s="4" t="s">
        <v>66</v>
      </c>
      <c r="O54" s="4" t="s">
        <v>11</v>
      </c>
      <c r="P54" s="4"/>
      <c r="Q54" s="4"/>
      <c r="R54" s="5">
        <f>((D54-D53)^2+(E54-E53)^2+(F54-F53)^2)^0.5</f>
        <v>14.990331817294194</v>
      </c>
      <c r="S54" s="4"/>
      <c r="T54" s="4"/>
      <c r="U54" s="5">
        <f>I54-$B$6</f>
        <v>974.8062526</v>
      </c>
    </row>
    <row r="55" spans="1:21" ht="12.7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4"/>
      <c r="P55" s="4"/>
      <c r="Q55" s="4"/>
      <c r="R55" s="5">
        <f>SUM(R51:R54)</f>
        <v>26565.648017474174</v>
      </c>
      <c r="S55" s="4"/>
      <c r="T55" s="4"/>
      <c r="U55" s="4"/>
    </row>
    <row r="56" spans="1:27" ht="12.75">
      <c r="A56" s="4"/>
      <c r="B56" s="4" t="s">
        <v>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  <c r="AA56" s="17"/>
    </row>
    <row r="57" spans="1:21" ht="12.75">
      <c r="A57" s="4"/>
      <c r="B57" s="4" t="s">
        <v>67</v>
      </c>
      <c r="C57" s="4" t="s">
        <v>68</v>
      </c>
      <c r="D57" s="5">
        <v>913.89</v>
      </c>
      <c r="E57" s="5">
        <v>27045</v>
      </c>
      <c r="F57" s="5">
        <v>8687.1</v>
      </c>
      <c r="G57" s="5">
        <f t="shared" si="0"/>
        <v>8687.1</v>
      </c>
      <c r="H57" s="5">
        <f t="shared" si="1"/>
        <v>27045</v>
      </c>
      <c r="I57" s="5">
        <f t="shared" si="2"/>
        <v>-913.89</v>
      </c>
      <c r="J57" s="5">
        <f>G57-$G$158</f>
        <v>-532.8999999999996</v>
      </c>
      <c r="K57" s="5">
        <f>H57-$H$158</f>
        <v>17825</v>
      </c>
      <c r="L57" s="5">
        <f>I57</f>
        <v>-913.89</v>
      </c>
      <c r="M57" s="4" t="s">
        <v>5</v>
      </c>
      <c r="N57" s="6">
        <v>15.041666666666666</v>
      </c>
      <c r="O57" s="4" t="s">
        <v>6</v>
      </c>
      <c r="P57" s="4" t="s">
        <v>67</v>
      </c>
      <c r="Q57" s="4" t="s">
        <v>10</v>
      </c>
      <c r="R57" s="4"/>
      <c r="S57" s="4"/>
      <c r="T57" s="5">
        <f>I57-$B$6</f>
        <v>940.3100000000001</v>
      </c>
      <c r="U57" s="4"/>
    </row>
    <row r="58" spans="1:21" ht="12.75">
      <c r="A58" s="4"/>
      <c r="B58" s="4"/>
      <c r="C58" s="4"/>
      <c r="D58" s="5">
        <v>913.5235295</v>
      </c>
      <c r="E58" s="5">
        <v>27038.02</v>
      </c>
      <c r="F58" s="5">
        <v>8687.520801</v>
      </c>
      <c r="G58" s="5">
        <f t="shared" si="0"/>
        <v>8687.520801</v>
      </c>
      <c r="H58" s="5">
        <f t="shared" si="1"/>
        <v>27038.02</v>
      </c>
      <c r="I58" s="5">
        <f t="shared" si="2"/>
        <v>-913.5235295</v>
      </c>
      <c r="J58" s="5">
        <f>G58-$G$158</f>
        <v>-532.4791989999994</v>
      </c>
      <c r="K58" s="5">
        <f>H58-$H$158</f>
        <v>17818.02</v>
      </c>
      <c r="L58" s="5">
        <f>I58</f>
        <v>-913.5235295</v>
      </c>
      <c r="M58" s="4" t="s">
        <v>6</v>
      </c>
      <c r="N58" s="4" t="s">
        <v>67</v>
      </c>
      <c r="O58" s="4" t="s">
        <v>84</v>
      </c>
      <c r="P58" s="4" t="s">
        <v>68</v>
      </c>
      <c r="Q58" s="4" t="s">
        <v>58</v>
      </c>
      <c r="R58" s="5">
        <f>((D58-D57)^2+(E58-E57)^2+(F58-F57)^2)^0.5</f>
        <v>7.00226921140321</v>
      </c>
      <c r="S58" s="4"/>
      <c r="T58" s="4"/>
      <c r="U58" s="4"/>
    </row>
    <row r="59" spans="1:21" ht="12.75">
      <c r="A59" s="4"/>
      <c r="B59" s="4"/>
      <c r="C59" s="4"/>
      <c r="D59" s="5">
        <v>225.0169906</v>
      </c>
      <c r="E59" s="5">
        <v>13920.17143</v>
      </c>
      <c r="F59" s="5">
        <v>9478.101679</v>
      </c>
      <c r="G59" s="5">
        <f t="shared" si="0"/>
        <v>9478.101679</v>
      </c>
      <c r="H59" s="5">
        <f t="shared" si="1"/>
        <v>13920.17143</v>
      </c>
      <c r="I59" s="5">
        <f t="shared" si="2"/>
        <v>-225.0169906</v>
      </c>
      <c r="J59" s="5">
        <f>G59-$G$158</f>
        <v>258.1016789999994</v>
      </c>
      <c r="K59" s="5">
        <f>H59-$H$158</f>
        <v>4700.17143</v>
      </c>
      <c r="L59" s="5">
        <f>I59</f>
        <v>-225.0169906</v>
      </c>
      <c r="M59" s="4" t="s">
        <v>59</v>
      </c>
      <c r="N59" s="4" t="s">
        <v>67</v>
      </c>
      <c r="O59" s="4" t="s">
        <v>6</v>
      </c>
      <c r="P59" s="4"/>
      <c r="Q59" s="4"/>
      <c r="R59" s="5">
        <f>((D59-D58)^2+(E59-E58)^2+(F59-F58)^2)^0.5</f>
        <v>13159.673646569598</v>
      </c>
      <c r="S59" s="4"/>
      <c r="T59" s="4"/>
      <c r="U59" s="4"/>
    </row>
    <row r="60" spans="1:21" ht="12.75">
      <c r="A60" s="4"/>
      <c r="B60" s="4"/>
      <c r="C60" s="4"/>
      <c r="D60" s="5">
        <v>913.1479481</v>
      </c>
      <c r="E60" s="5">
        <v>27038.02</v>
      </c>
      <c r="F60" s="5">
        <v>8811.496607</v>
      </c>
      <c r="G60" s="5">
        <f t="shared" si="0"/>
        <v>8811.496607</v>
      </c>
      <c r="H60" s="5">
        <f t="shared" si="1"/>
        <v>27038.02</v>
      </c>
      <c r="I60" s="5">
        <f t="shared" si="2"/>
        <v>-913.1479481</v>
      </c>
      <c r="J60" s="5">
        <f>G60-$G$158</f>
        <v>-408.50339300000087</v>
      </c>
      <c r="K60" s="5">
        <f>H60-$H$158</f>
        <v>17818.02</v>
      </c>
      <c r="L60" s="5">
        <f>I60</f>
        <v>-913.1479481</v>
      </c>
      <c r="M60" s="4" t="s">
        <v>6</v>
      </c>
      <c r="N60" s="4" t="s">
        <v>67</v>
      </c>
      <c r="O60" s="4" t="s">
        <v>84</v>
      </c>
      <c r="P60" s="4" t="s">
        <v>68</v>
      </c>
      <c r="Q60" s="4" t="s">
        <v>58</v>
      </c>
      <c r="R60" s="5">
        <f>((D60-D59)^2+(E60-E59)^2+(F60-F59)^2)^0.5</f>
        <v>13152.788207910025</v>
      </c>
      <c r="S60" s="4"/>
      <c r="T60" s="4"/>
      <c r="U60" s="4"/>
    </row>
    <row r="61" spans="1:21" ht="12.75">
      <c r="A61" s="4"/>
      <c r="B61" s="4"/>
      <c r="C61" s="4"/>
      <c r="D61" s="5">
        <v>913.7765899</v>
      </c>
      <c r="E61" s="5">
        <v>27050</v>
      </c>
      <c r="F61" s="5">
        <v>8810.88763</v>
      </c>
      <c r="G61" s="5">
        <f t="shared" si="0"/>
        <v>8810.88763</v>
      </c>
      <c r="H61" s="5">
        <f t="shared" si="1"/>
        <v>27050</v>
      </c>
      <c r="I61" s="5">
        <f t="shared" si="2"/>
        <v>-913.7765899</v>
      </c>
      <c r="J61" s="5">
        <f>G61-$G$158</f>
        <v>-409.11237000000074</v>
      </c>
      <c r="K61" s="5">
        <f>H61-$H$158</f>
        <v>17830</v>
      </c>
      <c r="L61" s="5">
        <f>I61</f>
        <v>-913.7765899</v>
      </c>
      <c r="M61" s="4" t="s">
        <v>6</v>
      </c>
      <c r="N61" s="4" t="s">
        <v>67</v>
      </c>
      <c r="O61" s="4" t="s">
        <v>11</v>
      </c>
      <c r="P61" s="4"/>
      <c r="Q61" s="4"/>
      <c r="R61" s="5">
        <f>((D61-D60)^2+(E61-E60)^2+(F61-F60)^2)^0.5</f>
        <v>12.011929216375925</v>
      </c>
      <c r="S61" s="4"/>
      <c r="T61" s="4"/>
      <c r="U61" s="5">
        <f>I61-$B$6</f>
        <v>940.4234101000001</v>
      </c>
    </row>
    <row r="62" spans="1:21" ht="12.75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4"/>
      <c r="N62" s="4"/>
      <c r="O62" s="4"/>
      <c r="P62" s="4"/>
      <c r="Q62" s="4"/>
      <c r="R62" s="5">
        <f>SUM(R58:R61)</f>
        <v>26331.4760529074</v>
      </c>
      <c r="S62" s="4"/>
      <c r="T62" s="4"/>
      <c r="U62" s="4"/>
    </row>
    <row r="63" spans="1:21" ht="12.75">
      <c r="A63" s="4"/>
      <c r="B63" s="4" t="s">
        <v>6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4"/>
      <c r="B64" s="4" t="s">
        <v>24</v>
      </c>
      <c r="C64" s="4" t="s">
        <v>17</v>
      </c>
      <c r="D64" s="5">
        <v>665</v>
      </c>
      <c r="E64" s="5">
        <v>-155</v>
      </c>
      <c r="F64" s="5">
        <v>37815</v>
      </c>
      <c r="G64" s="5">
        <f aca="true" t="shared" si="7" ref="G64:G139">F64</f>
        <v>37815</v>
      </c>
      <c r="H64" s="5">
        <f>E64</f>
        <v>-155</v>
      </c>
      <c r="I64" s="5">
        <f>-D64</f>
        <v>-665</v>
      </c>
      <c r="J64" s="5">
        <f>G64-$G$164</f>
        <v>37815</v>
      </c>
      <c r="K64" s="5">
        <f>H64-$H$164</f>
        <v>-9524</v>
      </c>
      <c r="L64" s="5">
        <f>I64</f>
        <v>-665</v>
      </c>
      <c r="M64" s="4" t="s">
        <v>5</v>
      </c>
      <c r="N64" s="6">
        <v>16.541666666666668</v>
      </c>
      <c r="O64" s="4" t="s">
        <v>6</v>
      </c>
      <c r="P64" s="4" t="s">
        <v>13</v>
      </c>
      <c r="Q64" s="4" t="s">
        <v>12</v>
      </c>
      <c r="R64" s="4" t="s">
        <v>36</v>
      </c>
      <c r="S64" s="4" t="s">
        <v>10</v>
      </c>
      <c r="T64" s="5">
        <f>I64-$B$6</f>
        <v>1189.2</v>
      </c>
      <c r="U64" s="4"/>
    </row>
    <row r="65" spans="1:21" ht="12.75">
      <c r="A65" s="4"/>
      <c r="B65" s="4"/>
      <c r="C65" s="4"/>
      <c r="D65" s="5">
        <v>664.3191668</v>
      </c>
      <c r="E65" s="5">
        <v>-154.5858982</v>
      </c>
      <c r="F65" s="5">
        <v>37782.5</v>
      </c>
      <c r="G65" s="5">
        <f t="shared" si="7"/>
        <v>37782.5</v>
      </c>
      <c r="H65" s="5">
        <f>E65</f>
        <v>-154.5858982</v>
      </c>
      <c r="I65" s="5">
        <f>-D65</f>
        <v>-664.3191668</v>
      </c>
      <c r="J65" s="5">
        <f>G65-$G$164</f>
        <v>37782.5</v>
      </c>
      <c r="K65" s="5">
        <f>H65-$H$164</f>
        <v>-9523.5858982</v>
      </c>
      <c r="L65" s="5">
        <f>I65</f>
        <v>-664.3191668</v>
      </c>
      <c r="M65" s="4" t="s">
        <v>43</v>
      </c>
      <c r="N65" s="4" t="s">
        <v>44</v>
      </c>
      <c r="O65" s="4"/>
      <c r="P65" s="4"/>
      <c r="Q65" s="4"/>
      <c r="R65" s="5">
        <f>((D65-D64)^2+(E65-E64)^2+(F65-F64)^2)^0.5</f>
        <v>32.50976798051603</v>
      </c>
      <c r="S65" s="5"/>
      <c r="T65" s="5"/>
      <c r="U65" s="5"/>
    </row>
    <row r="66" spans="1:27" ht="12.75">
      <c r="A66" s="4"/>
      <c r="B66" s="4"/>
      <c r="C66" s="4"/>
      <c r="D66" s="5">
        <v>80.71542059</v>
      </c>
      <c r="E66" s="5">
        <v>200.3781982</v>
      </c>
      <c r="F66" s="5">
        <v>9920.7</v>
      </c>
      <c r="G66" s="5">
        <f t="shared" si="7"/>
        <v>9920.7</v>
      </c>
      <c r="H66" s="5">
        <f>E66</f>
        <v>200.3781982</v>
      </c>
      <c r="I66" s="5">
        <f>-D66</f>
        <v>-80.71542059</v>
      </c>
      <c r="J66" s="5">
        <f>G66-$G$164</f>
        <v>9920.7</v>
      </c>
      <c r="K66" s="5">
        <f>H66-$H$164</f>
        <v>-9168.6218018</v>
      </c>
      <c r="L66" s="5">
        <f>I66</f>
        <v>-80.71542059</v>
      </c>
      <c r="M66" s="4" t="s">
        <v>14</v>
      </c>
      <c r="N66" s="4"/>
      <c r="O66" s="4"/>
      <c r="P66" s="4"/>
      <c r="Q66" s="4"/>
      <c r="R66" s="5">
        <f>((D66-D65)^2+(E66-E65)^2+(F66-F65)^2)^0.5</f>
        <v>27870.172085624505</v>
      </c>
      <c r="S66" s="5"/>
      <c r="T66" s="5"/>
      <c r="U66" s="5"/>
      <c r="AA66" s="17"/>
    </row>
    <row r="67" spans="1:21" ht="12.75">
      <c r="A67" s="4"/>
      <c r="B67" s="4"/>
      <c r="C67" s="4"/>
      <c r="D67" s="5">
        <v>-502.8883256</v>
      </c>
      <c r="E67" s="5">
        <v>555.3422946</v>
      </c>
      <c r="F67" s="5">
        <v>37782.5</v>
      </c>
      <c r="G67" s="5">
        <f t="shared" si="7"/>
        <v>37782.5</v>
      </c>
      <c r="H67" s="5">
        <f>E67</f>
        <v>555.3422946</v>
      </c>
      <c r="I67" s="5">
        <f>-D67</f>
        <v>502.8883256</v>
      </c>
      <c r="J67" s="5">
        <f>G67-$G$164</f>
        <v>37782.5</v>
      </c>
      <c r="K67" s="5">
        <f>H67-$H$164</f>
        <v>-8813.6577054</v>
      </c>
      <c r="L67" s="5">
        <f>I67</f>
        <v>502.8883256</v>
      </c>
      <c r="M67" s="4" t="s">
        <v>43</v>
      </c>
      <c r="N67" s="4" t="s">
        <v>45</v>
      </c>
      <c r="O67" s="4"/>
      <c r="P67" s="4"/>
      <c r="Q67" s="4"/>
      <c r="R67" s="5">
        <f>((D67-D66)^2+(E67-E66)^2+(F67-F66)^2)^0.5</f>
        <v>27870.172085624086</v>
      </c>
      <c r="S67" s="5"/>
      <c r="T67" s="5"/>
      <c r="U67" s="5"/>
    </row>
    <row r="68" spans="1:21" ht="12.75">
      <c r="A68" s="4"/>
      <c r="B68" s="4"/>
      <c r="C68" s="4"/>
      <c r="D68" s="5">
        <v>-503.2549281</v>
      </c>
      <c r="E68" s="5">
        <v>555.5652725</v>
      </c>
      <c r="F68" s="5">
        <v>37800</v>
      </c>
      <c r="G68" s="5">
        <f t="shared" si="7"/>
        <v>37800</v>
      </c>
      <c r="H68" s="5">
        <f>E68</f>
        <v>555.5652725</v>
      </c>
      <c r="I68" s="5">
        <f>-D68</f>
        <v>503.2549281</v>
      </c>
      <c r="J68" s="5">
        <f>G68-$G$164</f>
        <v>37800</v>
      </c>
      <c r="K68" s="5">
        <f>H68-$H$164</f>
        <v>-8813.4347275</v>
      </c>
      <c r="L68" s="5">
        <f>I68</f>
        <v>503.2549281</v>
      </c>
      <c r="M68" s="4" t="s">
        <v>15</v>
      </c>
      <c r="N68" s="4" t="s">
        <v>6</v>
      </c>
      <c r="O68" s="4" t="s">
        <v>12</v>
      </c>
      <c r="P68" s="4" t="s">
        <v>11</v>
      </c>
      <c r="Q68" s="4"/>
      <c r="R68" s="5">
        <f>((D68-D67)^2+(E68-E67)^2+(F68-F67)^2)^0.5</f>
        <v>17.505259682075405</v>
      </c>
      <c r="S68" s="5"/>
      <c r="T68" s="5"/>
      <c r="U68" s="5">
        <f>I68-$B$6</f>
        <v>2357.4549281</v>
      </c>
    </row>
    <row r="69" spans="1:21" ht="12.75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4" t="s">
        <v>25</v>
      </c>
      <c r="N69" s="4"/>
      <c r="O69" s="4"/>
      <c r="P69" s="4"/>
      <c r="Q69" s="4"/>
      <c r="R69" s="5">
        <f>SUM(R65:R68)</f>
        <v>55790.35919891118</v>
      </c>
      <c r="S69" s="5"/>
      <c r="T69" s="5"/>
      <c r="U69" s="5"/>
    </row>
    <row r="70" spans="1:21" ht="12.75">
      <c r="A70" s="4"/>
      <c r="B70" s="4" t="s">
        <v>6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4"/>
      <c r="N70" s="4"/>
      <c r="O70" s="4"/>
      <c r="P70" s="4"/>
      <c r="Q70" s="4"/>
      <c r="R70" s="5"/>
      <c r="S70" s="5"/>
      <c r="T70" s="5"/>
      <c r="U70" s="5"/>
    </row>
    <row r="71" spans="1:21" ht="12.75">
      <c r="A71" s="4"/>
      <c r="B71" s="4" t="s">
        <v>16</v>
      </c>
      <c r="C71" s="4" t="s">
        <v>17</v>
      </c>
      <c r="D71" s="5">
        <v>0</v>
      </c>
      <c r="E71" s="5">
        <v>1124.6</v>
      </c>
      <c r="F71" s="5">
        <v>10460</v>
      </c>
      <c r="G71" s="5">
        <f t="shared" si="7"/>
        <v>10460</v>
      </c>
      <c r="H71" s="5">
        <f aca="true" t="shared" si="8" ref="H71:H79">E71</f>
        <v>1124.6</v>
      </c>
      <c r="I71" s="5">
        <f aca="true" t="shared" si="9" ref="I71:I79">-D71</f>
        <v>0</v>
      </c>
      <c r="J71" s="5">
        <f aca="true" t="shared" si="10" ref="J71:J79">G71-$G$164</f>
        <v>10460</v>
      </c>
      <c r="K71" s="5">
        <f aca="true" t="shared" si="11" ref="K71:K79">H71-$H$164</f>
        <v>-8244.4</v>
      </c>
      <c r="L71" s="5">
        <f aca="true" t="shared" si="12" ref="L71:L79">I71</f>
        <v>0</v>
      </c>
      <c r="M71" s="4" t="s">
        <v>5</v>
      </c>
      <c r="N71" s="6">
        <v>17.291666666666668</v>
      </c>
      <c r="O71" s="4" t="s">
        <v>6</v>
      </c>
      <c r="P71" s="4" t="s">
        <v>16</v>
      </c>
      <c r="Q71" s="4" t="s">
        <v>10</v>
      </c>
      <c r="R71" s="5"/>
      <c r="S71" s="5"/>
      <c r="T71" s="5">
        <f>I71-$B$6</f>
        <v>1854.2</v>
      </c>
      <c r="U71" s="4"/>
    </row>
    <row r="72" spans="1:21" ht="12.75">
      <c r="A72" s="4"/>
      <c r="B72" s="4"/>
      <c r="C72" s="4"/>
      <c r="D72" s="5">
        <v>0</v>
      </c>
      <c r="E72" s="5">
        <v>1025.640559</v>
      </c>
      <c r="F72" s="5">
        <v>10361.04056</v>
      </c>
      <c r="G72" s="5">
        <f t="shared" si="7"/>
        <v>10361.04056</v>
      </c>
      <c r="H72" s="5">
        <f t="shared" si="8"/>
        <v>1025.640559</v>
      </c>
      <c r="I72" s="5">
        <f t="shared" si="9"/>
        <v>0</v>
      </c>
      <c r="J72" s="5">
        <f t="shared" si="10"/>
        <v>10361.04056</v>
      </c>
      <c r="K72" s="5">
        <f t="shared" si="11"/>
        <v>-8343.359441</v>
      </c>
      <c r="L72" s="5">
        <f t="shared" si="12"/>
        <v>0</v>
      </c>
      <c r="M72" s="4" t="s">
        <v>86</v>
      </c>
      <c r="N72" s="4" t="s">
        <v>6</v>
      </c>
      <c r="O72" s="4" t="s">
        <v>84</v>
      </c>
      <c r="P72" s="4" t="s">
        <v>17</v>
      </c>
      <c r="Q72" s="4" t="s">
        <v>58</v>
      </c>
      <c r="R72" s="5">
        <f aca="true" t="shared" si="13" ref="R72:R79">((D72-D71)^2+(E72-E71)^2+(F72-F71)^2)^0.5</f>
        <v>139.9497828799537</v>
      </c>
      <c r="S72" s="5"/>
      <c r="T72" s="5"/>
      <c r="U72" s="5"/>
    </row>
    <row r="73" spans="1:21" ht="12.75">
      <c r="A73" s="4"/>
      <c r="B73" s="4"/>
      <c r="C73" s="4"/>
      <c r="D73" s="5">
        <v>0</v>
      </c>
      <c r="E73" s="5">
        <v>820</v>
      </c>
      <c r="F73" s="5">
        <v>10155.4</v>
      </c>
      <c r="G73" s="5">
        <f t="shared" si="7"/>
        <v>10155.4</v>
      </c>
      <c r="H73" s="5">
        <f t="shared" si="8"/>
        <v>820</v>
      </c>
      <c r="I73" s="5">
        <f t="shared" si="9"/>
        <v>0</v>
      </c>
      <c r="J73" s="5">
        <f t="shared" si="10"/>
        <v>10155.4</v>
      </c>
      <c r="K73" s="5">
        <f t="shared" si="11"/>
        <v>-8549</v>
      </c>
      <c r="L73" s="5">
        <f t="shared" si="12"/>
        <v>0</v>
      </c>
      <c r="M73" s="4" t="s">
        <v>16</v>
      </c>
      <c r="N73" s="4" t="s">
        <v>80</v>
      </c>
      <c r="O73" s="4" t="s">
        <v>81</v>
      </c>
      <c r="P73" s="4" t="s">
        <v>82</v>
      </c>
      <c r="Q73" s="4"/>
      <c r="R73" s="5">
        <f t="shared" si="13"/>
        <v>290.81966821889125</v>
      </c>
      <c r="S73" s="5"/>
      <c r="T73" s="5"/>
      <c r="U73" s="5"/>
    </row>
    <row r="74" spans="1:21" ht="12.75">
      <c r="A74" s="4"/>
      <c r="B74" s="4"/>
      <c r="C74" s="4"/>
      <c r="D74" s="5">
        <v>2.297141219E-13</v>
      </c>
      <c r="E74" s="5">
        <v>1032.132034</v>
      </c>
      <c r="F74" s="5">
        <v>9943.267966</v>
      </c>
      <c r="G74" s="5">
        <f t="shared" si="7"/>
        <v>9943.267966</v>
      </c>
      <c r="H74" s="5">
        <f t="shared" si="8"/>
        <v>1032.132034</v>
      </c>
      <c r="I74" s="5">
        <f t="shared" si="9"/>
        <v>-2.297141219E-13</v>
      </c>
      <c r="J74" s="5">
        <f t="shared" si="10"/>
        <v>9943.267966</v>
      </c>
      <c r="K74" s="5">
        <f t="shared" si="11"/>
        <v>-8336.867966</v>
      </c>
      <c r="L74" s="5">
        <f t="shared" si="12"/>
        <v>-2.297141219E-13</v>
      </c>
      <c r="M74" s="4" t="s">
        <v>16</v>
      </c>
      <c r="N74" s="4" t="s">
        <v>80</v>
      </c>
      <c r="O74" s="4" t="s">
        <v>81</v>
      </c>
      <c r="P74" s="4" t="s">
        <v>83</v>
      </c>
      <c r="Q74" s="4"/>
      <c r="R74" s="5">
        <f t="shared" si="13"/>
        <v>299.99999949659065</v>
      </c>
      <c r="S74" s="5"/>
      <c r="T74" s="5"/>
      <c r="U74" s="5"/>
    </row>
    <row r="75" spans="1:27" ht="12.75">
      <c r="A75" s="4"/>
      <c r="B75" s="4"/>
      <c r="C75" s="4"/>
      <c r="D75" s="5">
        <v>2.297141219E-13</v>
      </c>
      <c r="E75" s="5">
        <v>145.4295419</v>
      </c>
      <c r="F75" s="5">
        <v>9056.565473</v>
      </c>
      <c r="G75" s="5">
        <f t="shared" si="7"/>
        <v>9056.565473</v>
      </c>
      <c r="H75" s="5">
        <f t="shared" si="8"/>
        <v>145.4295419</v>
      </c>
      <c r="I75" s="5">
        <f t="shared" si="9"/>
        <v>-2.297141219E-13</v>
      </c>
      <c r="J75" s="5">
        <f t="shared" si="10"/>
        <v>9056.565473</v>
      </c>
      <c r="K75" s="5">
        <f t="shared" si="11"/>
        <v>-9223.570458099999</v>
      </c>
      <c r="L75" s="5">
        <f t="shared" si="12"/>
        <v>-2.297141219E-13</v>
      </c>
      <c r="M75" s="4" t="s">
        <v>16</v>
      </c>
      <c r="N75" s="4"/>
      <c r="O75" s="4"/>
      <c r="P75" s="4"/>
      <c r="Q75" s="4"/>
      <c r="R75" s="5">
        <f t="shared" si="13"/>
        <v>1253.9866907542375</v>
      </c>
      <c r="S75" s="5"/>
      <c r="T75" s="5"/>
      <c r="U75" s="5"/>
      <c r="AA75" s="17"/>
    </row>
    <row r="76" spans="1:21" ht="12.75">
      <c r="A76" s="4"/>
      <c r="B76" s="4"/>
      <c r="C76" s="4"/>
      <c r="D76" s="5">
        <v>0.9515934933</v>
      </c>
      <c r="E76" s="5">
        <v>1032.132034</v>
      </c>
      <c r="F76" s="5">
        <v>9971.245582</v>
      </c>
      <c r="G76" s="5">
        <f t="shared" si="7"/>
        <v>9971.245582</v>
      </c>
      <c r="H76" s="5">
        <f t="shared" si="8"/>
        <v>1032.132034</v>
      </c>
      <c r="I76" s="5">
        <f t="shared" si="9"/>
        <v>-0.9515934933</v>
      </c>
      <c r="J76" s="5">
        <f t="shared" si="10"/>
        <v>9971.245582</v>
      </c>
      <c r="K76" s="5">
        <f t="shared" si="11"/>
        <v>-8336.867966</v>
      </c>
      <c r="L76" s="5">
        <f t="shared" si="12"/>
        <v>-0.9515934933</v>
      </c>
      <c r="M76" s="4" t="s">
        <v>16</v>
      </c>
      <c r="N76" s="4" t="s">
        <v>80</v>
      </c>
      <c r="O76" s="4" t="s">
        <v>81</v>
      </c>
      <c r="P76" s="4" t="s">
        <v>83</v>
      </c>
      <c r="Q76" s="4"/>
      <c r="R76" s="5">
        <f t="shared" si="13"/>
        <v>1273.923826932669</v>
      </c>
      <c r="S76" s="5"/>
      <c r="T76" s="5"/>
      <c r="U76" s="5"/>
    </row>
    <row r="77" spans="1:21" ht="12.75">
      <c r="A77" s="4"/>
      <c r="B77" s="4"/>
      <c r="C77" s="4"/>
      <c r="D77" s="5">
        <v>1.179249855</v>
      </c>
      <c r="E77" s="5">
        <v>820</v>
      </c>
      <c r="F77" s="5">
        <v>10190.0709</v>
      </c>
      <c r="G77" s="5">
        <f t="shared" si="7"/>
        <v>10190.0709</v>
      </c>
      <c r="H77" s="5">
        <f t="shared" si="8"/>
        <v>820</v>
      </c>
      <c r="I77" s="5">
        <f t="shared" si="9"/>
        <v>-1.179249855</v>
      </c>
      <c r="J77" s="5">
        <f t="shared" si="10"/>
        <v>10190.0709</v>
      </c>
      <c r="K77" s="5">
        <f t="shared" si="11"/>
        <v>-8549</v>
      </c>
      <c r="L77" s="5">
        <f t="shared" si="12"/>
        <v>-1.179249855</v>
      </c>
      <c r="M77" s="4" t="s">
        <v>16</v>
      </c>
      <c r="N77" s="4" t="s">
        <v>80</v>
      </c>
      <c r="O77" s="4" t="s">
        <v>81</v>
      </c>
      <c r="P77" s="4" t="s">
        <v>82</v>
      </c>
      <c r="Q77" s="4"/>
      <c r="R77" s="5">
        <f t="shared" si="13"/>
        <v>304.76970235605404</v>
      </c>
      <c r="S77" s="5"/>
      <c r="T77" s="5"/>
      <c r="U77" s="5"/>
    </row>
    <row r="78" spans="1:21" ht="12.75">
      <c r="A78" s="4"/>
      <c r="B78" s="4"/>
      <c r="C78" s="4"/>
      <c r="D78" s="5">
        <v>1.377188588</v>
      </c>
      <c r="E78" s="5">
        <v>1005.395331</v>
      </c>
      <c r="F78" s="5">
        <v>10381.28579</v>
      </c>
      <c r="G78" s="5">
        <f t="shared" si="7"/>
        <v>10381.28579</v>
      </c>
      <c r="H78" s="5">
        <f t="shared" si="8"/>
        <v>1005.395331</v>
      </c>
      <c r="I78" s="5">
        <f t="shared" si="9"/>
        <v>-1.377188588</v>
      </c>
      <c r="J78" s="5">
        <f t="shared" si="10"/>
        <v>10381.28579</v>
      </c>
      <c r="K78" s="5">
        <f t="shared" si="11"/>
        <v>-8363.604669</v>
      </c>
      <c r="L78" s="5">
        <f t="shared" si="12"/>
        <v>-1.377188588</v>
      </c>
      <c r="M78" s="4" t="s">
        <v>86</v>
      </c>
      <c r="N78" s="4" t="s">
        <v>6</v>
      </c>
      <c r="O78" s="4" t="s">
        <v>84</v>
      </c>
      <c r="P78" s="4" t="s">
        <v>17</v>
      </c>
      <c r="Q78" s="4" t="s">
        <v>58</v>
      </c>
      <c r="R78" s="5">
        <f t="shared" si="13"/>
        <v>266.3355066341201</v>
      </c>
      <c r="S78" s="5"/>
      <c r="T78" s="5"/>
      <c r="U78" s="5"/>
    </row>
    <row r="79" spans="1:21" ht="12.75">
      <c r="A79" s="4"/>
      <c r="B79" s="4"/>
      <c r="C79" s="4"/>
      <c r="D79" s="5">
        <v>1.526425363</v>
      </c>
      <c r="E79" s="5">
        <v>1144.455362</v>
      </c>
      <c r="F79" s="5">
        <v>10524.7335</v>
      </c>
      <c r="G79" s="5">
        <f t="shared" si="7"/>
        <v>10524.7335</v>
      </c>
      <c r="H79" s="5">
        <f t="shared" si="8"/>
        <v>1144.455362</v>
      </c>
      <c r="I79" s="5">
        <f t="shared" si="9"/>
        <v>-1.526425363</v>
      </c>
      <c r="J79" s="5">
        <f t="shared" si="10"/>
        <v>10524.7335</v>
      </c>
      <c r="K79" s="5">
        <f t="shared" si="11"/>
        <v>-8224.544638</v>
      </c>
      <c r="L79" s="5">
        <f t="shared" si="12"/>
        <v>-1.526425363</v>
      </c>
      <c r="M79" s="4" t="s">
        <v>52</v>
      </c>
      <c r="N79" s="4" t="s">
        <v>16</v>
      </c>
      <c r="O79" s="4" t="s">
        <v>6</v>
      </c>
      <c r="P79" s="4"/>
      <c r="Q79" s="4"/>
      <c r="R79" s="5">
        <f t="shared" si="13"/>
        <v>199.78728687676835</v>
      </c>
      <c r="S79" s="5"/>
      <c r="T79" s="5"/>
      <c r="U79" s="5">
        <f>I79-$B$6</f>
        <v>1852.673574637</v>
      </c>
    </row>
    <row r="80" spans="1:21" ht="12.7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4"/>
      <c r="N80" s="4"/>
      <c r="O80" s="4"/>
      <c r="P80" s="4"/>
      <c r="Q80" s="4"/>
      <c r="R80" s="5">
        <f>SUM(R72:R79)</f>
        <v>4029.5724641492843</v>
      </c>
      <c r="S80" s="5"/>
      <c r="T80" s="5"/>
      <c r="U80" s="5"/>
    </row>
    <row r="81" spans="1:21" ht="12.75">
      <c r="A81" s="4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4"/>
      <c r="N81" s="4"/>
      <c r="O81" s="4"/>
      <c r="P81" s="4"/>
      <c r="Q81" s="4"/>
      <c r="R81" s="4"/>
      <c r="S81" s="5"/>
      <c r="T81" s="5"/>
      <c r="U81" s="5"/>
    </row>
    <row r="82" spans="1:21" ht="12.75">
      <c r="A82" s="4"/>
      <c r="B82" s="4" t="s">
        <v>6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4"/>
      <c r="N82" s="4"/>
      <c r="O82" s="4"/>
      <c r="P82" s="4"/>
      <c r="Q82" s="4"/>
      <c r="R82" s="5"/>
      <c r="S82" s="5"/>
      <c r="T82" s="5"/>
      <c r="U82" s="5"/>
    </row>
    <row r="83" spans="1:21" ht="12.75">
      <c r="A83" s="4"/>
      <c r="B83" s="4" t="s">
        <v>37</v>
      </c>
      <c r="C83" s="4" t="s">
        <v>22</v>
      </c>
      <c r="D83" s="5">
        <v>665</v>
      </c>
      <c r="E83" s="5">
        <v>37815</v>
      </c>
      <c r="F83" s="5">
        <v>-155</v>
      </c>
      <c r="G83" s="5">
        <f t="shared" si="7"/>
        <v>-155</v>
      </c>
      <c r="H83" s="5">
        <f>E83</f>
        <v>37815</v>
      </c>
      <c r="I83" s="5">
        <f>-D83</f>
        <v>-665</v>
      </c>
      <c r="J83" s="5">
        <f>G83-$G$165</f>
        <v>-9524</v>
      </c>
      <c r="K83" s="5">
        <f>H83-$H$165</f>
        <v>37815</v>
      </c>
      <c r="L83" s="5">
        <f>I83</f>
        <v>-665</v>
      </c>
      <c r="M83" s="4" t="s">
        <v>5</v>
      </c>
      <c r="N83" s="6">
        <v>17.958333333333332</v>
      </c>
      <c r="O83" s="4" t="s">
        <v>6</v>
      </c>
      <c r="P83" s="4" t="s">
        <v>13</v>
      </c>
      <c r="Q83" s="4" t="s">
        <v>19</v>
      </c>
      <c r="R83" s="4" t="s">
        <v>36</v>
      </c>
      <c r="S83" s="4" t="s">
        <v>10</v>
      </c>
      <c r="T83" s="5">
        <f>I83-$B$6</f>
        <v>1189.2</v>
      </c>
      <c r="U83" s="4"/>
    </row>
    <row r="84" spans="1:21" ht="12.75">
      <c r="A84" s="4"/>
      <c r="B84" s="4"/>
      <c r="C84" s="4"/>
      <c r="D84" s="5">
        <v>664.120154</v>
      </c>
      <c r="E84" s="5">
        <v>37773</v>
      </c>
      <c r="F84" s="5">
        <v>-154.4648531</v>
      </c>
      <c r="G84" s="5">
        <f t="shared" si="7"/>
        <v>-154.4648531</v>
      </c>
      <c r="H84" s="5">
        <f>E84</f>
        <v>37773</v>
      </c>
      <c r="I84" s="5">
        <f>-D84</f>
        <v>-664.120154</v>
      </c>
      <c r="J84" s="5">
        <f>G84-$G$165</f>
        <v>-9523.4648531</v>
      </c>
      <c r="K84" s="5">
        <f>H84-$H$165</f>
        <v>37773</v>
      </c>
      <c r="L84" s="5">
        <f>I84</f>
        <v>-664.120154</v>
      </c>
      <c r="M84" s="4" t="s">
        <v>47</v>
      </c>
      <c r="N84" s="4" t="s">
        <v>48</v>
      </c>
      <c r="O84" s="4"/>
      <c r="P84" s="4"/>
      <c r="Q84" s="4"/>
      <c r="R84" s="5">
        <f>((D84-D83)^2+(E84-E83)^2+(F84-F83)^2)^0.5</f>
        <v>42.012623236216704</v>
      </c>
      <c r="S84" s="4"/>
      <c r="T84" s="5"/>
      <c r="U84" s="5"/>
    </row>
    <row r="85" spans="1:27" ht="12.75">
      <c r="A85" s="4"/>
      <c r="B85" s="4"/>
      <c r="C85" s="4"/>
      <c r="D85" s="5">
        <v>80.23094381</v>
      </c>
      <c r="E85" s="5">
        <v>9897.7</v>
      </c>
      <c r="F85" s="5">
        <v>200.6728705</v>
      </c>
      <c r="G85" s="5">
        <f t="shared" si="7"/>
        <v>200.6728705</v>
      </c>
      <c r="H85" s="5">
        <f>E85</f>
        <v>9897.7</v>
      </c>
      <c r="I85" s="5">
        <f>-D85</f>
        <v>-80.23094381</v>
      </c>
      <c r="J85" s="5">
        <f>G85-$G$165</f>
        <v>-9168.3271295</v>
      </c>
      <c r="K85" s="5">
        <f>H85-$H$165</f>
        <v>9897.7</v>
      </c>
      <c r="L85" s="5">
        <f>I85</f>
        <v>-80.23094381</v>
      </c>
      <c r="M85" s="4" t="s">
        <v>20</v>
      </c>
      <c r="N85" s="4"/>
      <c r="O85" s="4"/>
      <c r="P85" s="4"/>
      <c r="Q85" s="4"/>
      <c r="R85" s="5">
        <f>((D85-D84)^2+(E85-E84)^2+(F85-F84)^2)^0.5</f>
        <v>27883.6762192954</v>
      </c>
      <c r="S85" s="4"/>
      <c r="T85" s="5"/>
      <c r="U85" s="5"/>
      <c r="AA85" s="17"/>
    </row>
    <row r="86" spans="1:21" ht="12.75">
      <c r="A86" s="4"/>
      <c r="B86" s="4"/>
      <c r="C86" s="4"/>
      <c r="D86" s="5">
        <v>-503.6582664</v>
      </c>
      <c r="E86" s="5">
        <v>37773</v>
      </c>
      <c r="F86" s="5">
        <v>555.8105941</v>
      </c>
      <c r="G86" s="5">
        <f t="shared" si="7"/>
        <v>555.8105941</v>
      </c>
      <c r="H86" s="5">
        <f>E86</f>
        <v>37773</v>
      </c>
      <c r="I86" s="5">
        <f>-D86</f>
        <v>503.6582664</v>
      </c>
      <c r="J86" s="5">
        <f>G86-$G$165</f>
        <v>-8813.1894059</v>
      </c>
      <c r="K86" s="5">
        <f>H86-$H$165</f>
        <v>37773</v>
      </c>
      <c r="L86" s="5">
        <f>I86</f>
        <v>503.6582664</v>
      </c>
      <c r="M86" s="4" t="s">
        <v>47</v>
      </c>
      <c r="N86" s="4" t="s">
        <v>49</v>
      </c>
      <c r="O86" s="4"/>
      <c r="P86" s="4"/>
      <c r="Q86" s="4"/>
      <c r="R86" s="5">
        <f>((D86-D85)^2+(E86-E85)^2+(F86-F85)^2)^0.5</f>
        <v>27883.67621929582</v>
      </c>
      <c r="S86" s="4"/>
      <c r="T86" s="5"/>
      <c r="U86" s="5"/>
    </row>
    <row r="87" spans="1:21" ht="12.75">
      <c r="A87" s="4"/>
      <c r="B87" s="4"/>
      <c r="C87" s="4"/>
      <c r="D87" s="5">
        <v>-504.2238817</v>
      </c>
      <c r="E87" s="5">
        <v>37800</v>
      </c>
      <c r="F87" s="5">
        <v>556.1546171</v>
      </c>
      <c r="G87" s="5">
        <f t="shared" si="7"/>
        <v>556.1546171</v>
      </c>
      <c r="H87" s="5">
        <f>E87</f>
        <v>37800</v>
      </c>
      <c r="I87" s="5">
        <f>-D87</f>
        <v>504.2238817</v>
      </c>
      <c r="J87" s="5">
        <f>G87-$G$165</f>
        <v>-8812.8453829</v>
      </c>
      <c r="K87" s="5">
        <f>H87-$H$165</f>
        <v>37800</v>
      </c>
      <c r="L87" s="5">
        <f>I87</f>
        <v>504.2238817</v>
      </c>
      <c r="M87" s="4" t="s">
        <v>15</v>
      </c>
      <c r="N87" s="4" t="s">
        <v>6</v>
      </c>
      <c r="O87" s="4" t="s">
        <v>19</v>
      </c>
      <c r="P87" s="4" t="s">
        <v>11</v>
      </c>
      <c r="Q87" s="4"/>
      <c r="R87" s="5">
        <f>((D87-D86)^2+(E87-E86)^2+(F87-F86)^2)^0.5</f>
        <v>27.00811493777607</v>
      </c>
      <c r="S87" s="4"/>
      <c r="T87" s="5"/>
      <c r="U87" s="5">
        <f>I87-$B$6</f>
        <v>2358.4238817</v>
      </c>
    </row>
    <row r="88" spans="1:21" ht="12.75">
      <c r="A88" s="4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4" t="s">
        <v>25</v>
      </c>
      <c r="N88" s="4"/>
      <c r="O88" s="4"/>
      <c r="P88" s="4"/>
      <c r="Q88" s="4"/>
      <c r="R88" s="5">
        <f>SUM(R84:R87)</f>
        <v>55836.37317676521</v>
      </c>
      <c r="S88" s="4"/>
      <c r="T88" s="5"/>
      <c r="U88" s="5"/>
    </row>
    <row r="89" spans="1:21" ht="12.75">
      <c r="A89" s="4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4"/>
      <c r="N89" s="4"/>
      <c r="O89" s="4"/>
      <c r="P89" s="4"/>
      <c r="Q89" s="4"/>
      <c r="R89" s="4"/>
      <c r="S89" s="5"/>
      <c r="T89" s="5"/>
      <c r="U89" s="5"/>
    </row>
    <row r="90" spans="1:21" ht="12.75">
      <c r="A90" s="4"/>
      <c r="B90" s="4" t="s">
        <v>6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4"/>
      <c r="N90" s="4"/>
      <c r="O90" s="4"/>
      <c r="P90" s="4"/>
      <c r="Q90" s="4"/>
      <c r="R90" s="5"/>
      <c r="S90" s="5"/>
      <c r="T90" s="5"/>
      <c r="U90" s="5"/>
    </row>
    <row r="91" spans="1:21" ht="12.75">
      <c r="A91" s="4"/>
      <c r="B91" s="4" t="s">
        <v>21</v>
      </c>
      <c r="C91" s="4" t="s">
        <v>22</v>
      </c>
      <c r="D91" s="5">
        <v>0</v>
      </c>
      <c r="E91" s="5">
        <v>10460</v>
      </c>
      <c r="F91" s="5">
        <v>1124.6</v>
      </c>
      <c r="G91" s="5">
        <f t="shared" si="7"/>
        <v>1124.6</v>
      </c>
      <c r="H91" s="5">
        <f aca="true" t="shared" si="14" ref="H91:H99">E91</f>
        <v>10460</v>
      </c>
      <c r="I91" s="5">
        <f aca="true" t="shared" si="15" ref="I91:I99">-D91</f>
        <v>0</v>
      </c>
      <c r="J91" s="5">
        <f aca="true" t="shared" si="16" ref="J91:J99">G91-$G$165</f>
        <v>-8244.4</v>
      </c>
      <c r="K91" s="5">
        <f aca="true" t="shared" si="17" ref="K91:K99">H91-$H$165</f>
        <v>10460</v>
      </c>
      <c r="L91" s="5">
        <f aca="true" t="shared" si="18" ref="L91:L99">I91</f>
        <v>0</v>
      </c>
      <c r="M91" s="4" t="s">
        <v>5</v>
      </c>
      <c r="N91" s="6">
        <v>18.541666666666668</v>
      </c>
      <c r="O91" s="4" t="s">
        <v>6</v>
      </c>
      <c r="P91" s="4" t="s">
        <v>21</v>
      </c>
      <c r="Q91" s="4" t="s">
        <v>10</v>
      </c>
      <c r="R91" s="5"/>
      <c r="S91" s="5"/>
      <c r="T91" s="5">
        <f>I91-$B$6</f>
        <v>1854.2</v>
      </c>
      <c r="U91" s="4"/>
    </row>
    <row r="92" spans="1:21" ht="12.75">
      <c r="A92" s="4"/>
      <c r="B92" s="4"/>
      <c r="C92" s="4"/>
      <c r="D92" s="5">
        <v>0</v>
      </c>
      <c r="E92" s="5">
        <v>10361.04056</v>
      </c>
      <c r="F92" s="5">
        <v>1025.640559</v>
      </c>
      <c r="G92" s="5">
        <f t="shared" si="7"/>
        <v>1025.640559</v>
      </c>
      <c r="H92" s="5">
        <f t="shared" si="14"/>
        <v>10361.04056</v>
      </c>
      <c r="I92" s="5">
        <f t="shared" si="15"/>
        <v>0</v>
      </c>
      <c r="J92" s="5">
        <f t="shared" si="16"/>
        <v>-8343.359441</v>
      </c>
      <c r="K92" s="5">
        <f t="shared" si="17"/>
        <v>10361.04056</v>
      </c>
      <c r="L92" s="5">
        <f t="shared" si="18"/>
        <v>0</v>
      </c>
      <c r="M92" s="4" t="s">
        <v>86</v>
      </c>
      <c r="N92" s="4" t="s">
        <v>6</v>
      </c>
      <c r="O92" s="4" t="s">
        <v>84</v>
      </c>
      <c r="P92" s="4" t="s">
        <v>22</v>
      </c>
      <c r="Q92" s="4" t="s">
        <v>58</v>
      </c>
      <c r="R92" s="5">
        <f aca="true" t="shared" si="19" ref="R92:R99">((D92-D91)^2+(E92-E91)^2+(F92-F91)^2)^0.5</f>
        <v>139.9497828799537</v>
      </c>
      <c r="S92" s="5"/>
      <c r="T92" s="5"/>
      <c r="U92" s="5"/>
    </row>
    <row r="93" spans="1:21" ht="12.75">
      <c r="A93" s="4"/>
      <c r="B93" s="4"/>
      <c r="C93" s="4"/>
      <c r="D93" s="5">
        <v>0</v>
      </c>
      <c r="E93" s="5">
        <v>10155.4</v>
      </c>
      <c r="F93" s="5">
        <v>820</v>
      </c>
      <c r="G93" s="5">
        <f t="shared" si="7"/>
        <v>820</v>
      </c>
      <c r="H93" s="5">
        <f t="shared" si="14"/>
        <v>10155.4</v>
      </c>
      <c r="I93" s="5">
        <f t="shared" si="15"/>
        <v>0</v>
      </c>
      <c r="J93" s="5">
        <f t="shared" si="16"/>
        <v>-8549</v>
      </c>
      <c r="K93" s="5">
        <f t="shared" si="17"/>
        <v>10155.4</v>
      </c>
      <c r="L93" s="5">
        <f t="shared" si="18"/>
        <v>0</v>
      </c>
      <c r="M93" s="4" t="s">
        <v>21</v>
      </c>
      <c r="N93" s="4" t="s">
        <v>80</v>
      </c>
      <c r="O93" s="4" t="s">
        <v>81</v>
      </c>
      <c r="P93" s="4" t="s">
        <v>82</v>
      </c>
      <c r="Q93" s="4"/>
      <c r="R93" s="5">
        <f t="shared" si="19"/>
        <v>290.81966821889125</v>
      </c>
      <c r="S93" s="5"/>
      <c r="T93" s="5"/>
      <c r="U93" s="5"/>
    </row>
    <row r="94" spans="1:21" ht="12.75">
      <c r="A94" s="4"/>
      <c r="B94" s="4"/>
      <c r="C94" s="4"/>
      <c r="D94" s="5">
        <v>2.297141219E-13</v>
      </c>
      <c r="E94" s="5">
        <v>9943.267966</v>
      </c>
      <c r="F94" s="5">
        <v>1032.132034</v>
      </c>
      <c r="G94" s="5">
        <f t="shared" si="7"/>
        <v>1032.132034</v>
      </c>
      <c r="H94" s="5">
        <f t="shared" si="14"/>
        <v>9943.267966</v>
      </c>
      <c r="I94" s="5">
        <f t="shared" si="15"/>
        <v>-2.297141219E-13</v>
      </c>
      <c r="J94" s="5">
        <f t="shared" si="16"/>
        <v>-8336.867966</v>
      </c>
      <c r="K94" s="5">
        <f t="shared" si="17"/>
        <v>9943.267966</v>
      </c>
      <c r="L94" s="5">
        <f t="shared" si="18"/>
        <v>-2.297141219E-13</v>
      </c>
      <c r="M94" s="4" t="s">
        <v>21</v>
      </c>
      <c r="N94" s="4" t="s">
        <v>80</v>
      </c>
      <c r="O94" s="4" t="s">
        <v>81</v>
      </c>
      <c r="P94" s="4" t="s">
        <v>83</v>
      </c>
      <c r="Q94" s="4"/>
      <c r="R94" s="5">
        <f t="shared" si="19"/>
        <v>299.99999949659065</v>
      </c>
      <c r="S94" s="5"/>
      <c r="T94" s="5"/>
      <c r="U94" s="5">
        <f>I94-$B$6</f>
        <v>1854.1999999999998</v>
      </c>
    </row>
    <row r="95" spans="1:21" ht="12.75">
      <c r="A95" s="4"/>
      <c r="B95" s="4"/>
      <c r="C95" s="4"/>
      <c r="D95" s="5">
        <v>2.297141219E-13</v>
      </c>
      <c r="E95" s="5">
        <v>9057.300788</v>
      </c>
      <c r="F95" s="5">
        <v>146.1648566</v>
      </c>
      <c r="G95" s="5">
        <f t="shared" si="7"/>
        <v>146.1648566</v>
      </c>
      <c r="H95" s="5">
        <f t="shared" si="14"/>
        <v>9057.300788</v>
      </c>
      <c r="I95" s="5">
        <f t="shared" si="15"/>
        <v>-2.297141219E-13</v>
      </c>
      <c r="J95" s="5">
        <f t="shared" si="16"/>
        <v>-9222.8351434</v>
      </c>
      <c r="K95" s="5">
        <f t="shared" si="17"/>
        <v>9057.300788</v>
      </c>
      <c r="L95" s="5">
        <f t="shared" si="18"/>
        <v>-2.297141219E-13</v>
      </c>
      <c r="M95" s="4" t="s">
        <v>21</v>
      </c>
      <c r="N95" s="4"/>
      <c r="O95" s="4"/>
      <c r="P95" s="4"/>
      <c r="Q95" s="4"/>
      <c r="R95" s="5">
        <f t="shared" si="19"/>
        <v>1252.9467985207532</v>
      </c>
      <c r="S95" s="5"/>
      <c r="T95" s="5"/>
      <c r="U95" s="5"/>
    </row>
    <row r="96" spans="1:21" ht="12.75">
      <c r="A96" s="4"/>
      <c r="B96" s="4"/>
      <c r="C96" s="4"/>
      <c r="D96" s="5">
        <v>0.9966490284</v>
      </c>
      <c r="E96" s="5">
        <v>9965.825673</v>
      </c>
      <c r="F96" s="5">
        <v>1032.132034</v>
      </c>
      <c r="G96" s="5">
        <f t="shared" si="7"/>
        <v>1032.132034</v>
      </c>
      <c r="H96" s="5">
        <f t="shared" si="14"/>
        <v>9965.825673</v>
      </c>
      <c r="I96" s="5">
        <f t="shared" si="15"/>
        <v>-0.9966490284</v>
      </c>
      <c r="J96" s="5">
        <f t="shared" si="16"/>
        <v>-8336.867966</v>
      </c>
      <c r="K96" s="5">
        <f t="shared" si="17"/>
        <v>9965.825673</v>
      </c>
      <c r="L96" s="5">
        <f t="shared" si="18"/>
        <v>-0.9966490284</v>
      </c>
      <c r="M96" s="4" t="s">
        <v>21</v>
      </c>
      <c r="N96" s="4" t="s">
        <v>80</v>
      </c>
      <c r="O96" s="4" t="s">
        <v>81</v>
      </c>
      <c r="P96" s="4" t="s">
        <v>83</v>
      </c>
      <c r="Q96" s="4"/>
      <c r="R96" s="5">
        <f t="shared" si="19"/>
        <v>1268.998147911836</v>
      </c>
      <c r="S96" s="5"/>
      <c r="T96" s="5"/>
      <c r="U96" s="5"/>
    </row>
    <row r="97" spans="1:21" ht="12.75">
      <c r="A97" s="4"/>
      <c r="B97" s="4"/>
      <c r="C97" s="4"/>
      <c r="D97" s="5">
        <v>1.235282232</v>
      </c>
      <c r="E97" s="5">
        <v>10183.35882</v>
      </c>
      <c r="F97" s="5">
        <v>820</v>
      </c>
      <c r="G97" s="5">
        <f t="shared" si="7"/>
        <v>820</v>
      </c>
      <c r="H97" s="5">
        <f t="shared" si="14"/>
        <v>10183.35882</v>
      </c>
      <c r="I97" s="5">
        <f t="shared" si="15"/>
        <v>-1.235282232</v>
      </c>
      <c r="J97" s="5">
        <f t="shared" si="16"/>
        <v>-8549</v>
      </c>
      <c r="K97" s="5">
        <f t="shared" si="17"/>
        <v>10183.35882</v>
      </c>
      <c r="L97" s="5">
        <f t="shared" si="18"/>
        <v>-1.235282232</v>
      </c>
      <c r="M97" s="4" t="s">
        <v>21</v>
      </c>
      <c r="N97" s="4" t="s">
        <v>80</v>
      </c>
      <c r="O97" s="4" t="s">
        <v>81</v>
      </c>
      <c r="P97" s="4" t="s">
        <v>82</v>
      </c>
      <c r="Q97" s="4"/>
      <c r="R97" s="5">
        <f t="shared" si="19"/>
        <v>303.84326031443686</v>
      </c>
      <c r="S97" s="5"/>
      <c r="T97" s="5"/>
      <c r="U97" s="5"/>
    </row>
    <row r="98" spans="1:21" ht="12.75">
      <c r="A98" s="4"/>
      <c r="B98" s="4"/>
      <c r="C98" s="4"/>
      <c r="D98" s="5">
        <v>1.447116789</v>
      </c>
      <c r="E98" s="5">
        <v>10377.41726</v>
      </c>
      <c r="F98" s="5">
        <v>1009.263862</v>
      </c>
      <c r="G98" s="5">
        <f t="shared" si="7"/>
        <v>1009.263862</v>
      </c>
      <c r="H98" s="5">
        <f t="shared" si="14"/>
        <v>10377.41726</v>
      </c>
      <c r="I98" s="5">
        <f t="shared" si="15"/>
        <v>-1.447116789</v>
      </c>
      <c r="J98" s="5">
        <f t="shared" si="16"/>
        <v>-8359.736138</v>
      </c>
      <c r="K98" s="5">
        <f t="shared" si="17"/>
        <v>10377.41726</v>
      </c>
      <c r="L98" s="5">
        <f t="shared" si="18"/>
        <v>-1.447116789</v>
      </c>
      <c r="M98" s="4" t="s">
        <v>86</v>
      </c>
      <c r="N98" s="4" t="s">
        <v>6</v>
      </c>
      <c r="O98" s="4" t="s">
        <v>84</v>
      </c>
      <c r="P98" s="4" t="s">
        <v>22</v>
      </c>
      <c r="Q98" s="4" t="s">
        <v>58</v>
      </c>
      <c r="R98" s="5">
        <f t="shared" si="19"/>
        <v>271.07108379218255</v>
      </c>
      <c r="S98" s="5"/>
      <c r="T98" s="5"/>
      <c r="U98" s="5"/>
    </row>
    <row r="99" spans="1:21" ht="12.75">
      <c r="A99" s="4"/>
      <c r="B99" s="4"/>
      <c r="C99" s="4"/>
      <c r="D99" s="5">
        <v>1.604025054</v>
      </c>
      <c r="E99" s="5">
        <v>10520.45162</v>
      </c>
      <c r="F99" s="5">
        <v>1148.746839</v>
      </c>
      <c r="G99" s="5">
        <f t="shared" si="7"/>
        <v>1148.746839</v>
      </c>
      <c r="H99" s="5">
        <f t="shared" si="14"/>
        <v>10520.45162</v>
      </c>
      <c r="I99" s="5">
        <f t="shared" si="15"/>
        <v>-1.604025054</v>
      </c>
      <c r="J99" s="5">
        <f t="shared" si="16"/>
        <v>-8220.253161</v>
      </c>
      <c r="K99" s="5">
        <f t="shared" si="17"/>
        <v>10520.45162</v>
      </c>
      <c r="L99" s="5">
        <f t="shared" si="18"/>
        <v>-1.604025054</v>
      </c>
      <c r="M99" s="4" t="s">
        <v>52</v>
      </c>
      <c r="N99" s="4" t="s">
        <v>21</v>
      </c>
      <c r="O99" s="4" t="s">
        <v>6</v>
      </c>
      <c r="P99" s="4"/>
      <c r="Q99" s="4"/>
      <c r="R99" s="5">
        <f t="shared" si="19"/>
        <v>199.7857693470574</v>
      </c>
      <c r="S99" s="5"/>
      <c r="T99" s="5"/>
      <c r="U99" s="5"/>
    </row>
    <row r="100" spans="1:21" ht="12.75">
      <c r="A100" s="4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4"/>
      <c r="N100" s="4"/>
      <c r="O100" s="4"/>
      <c r="P100" s="4"/>
      <c r="Q100" s="4"/>
      <c r="R100" s="5">
        <f>SUM(R92:R99)</f>
        <v>4027.4145104817017</v>
      </c>
      <c r="S100" s="5"/>
      <c r="T100" s="5"/>
      <c r="U100" s="5"/>
    </row>
    <row r="101" spans="1:21" ht="12.75">
      <c r="A101" s="4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4"/>
      <c r="N101" s="4"/>
      <c r="O101" s="4"/>
      <c r="P101" s="4"/>
      <c r="Q101" s="4"/>
      <c r="R101" s="4"/>
      <c r="S101" s="5"/>
      <c r="T101" s="5"/>
      <c r="U101" s="5"/>
    </row>
    <row r="102" spans="1:21" ht="12.75">
      <c r="A102" s="4"/>
      <c r="B102" s="4" t="s">
        <v>6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4"/>
      <c r="N102" s="4"/>
      <c r="O102" s="4"/>
      <c r="P102" s="4"/>
      <c r="Q102" s="4"/>
      <c r="R102" s="5"/>
      <c r="S102" s="5"/>
      <c r="T102" s="5"/>
      <c r="U102" s="5"/>
    </row>
    <row r="103" spans="1:21" ht="12.75">
      <c r="A103" s="4"/>
      <c r="B103" s="4" t="s">
        <v>23</v>
      </c>
      <c r="C103" s="4" t="s">
        <v>34</v>
      </c>
      <c r="D103" s="5">
        <v>670</v>
      </c>
      <c r="E103" s="5">
        <v>-160</v>
      </c>
      <c r="F103" s="5">
        <v>72876.65</v>
      </c>
      <c r="G103" s="5">
        <f t="shared" si="7"/>
        <v>72876.65</v>
      </c>
      <c r="H103" s="5">
        <f>E103</f>
        <v>-160</v>
      </c>
      <c r="I103" s="5">
        <f>-D103</f>
        <v>-670</v>
      </c>
      <c r="J103" s="5">
        <f>G103-$G$166</f>
        <v>-3493.350000000006</v>
      </c>
      <c r="K103" s="5">
        <f>H103-$H$166</f>
        <v>-160</v>
      </c>
      <c r="L103" s="5">
        <f>I103</f>
        <v>-670</v>
      </c>
      <c r="M103" s="4" t="s">
        <v>5</v>
      </c>
      <c r="N103" s="6">
        <v>24.666666666666668</v>
      </c>
      <c r="O103" s="4" t="s">
        <v>6</v>
      </c>
      <c r="P103" s="4" t="s">
        <v>23</v>
      </c>
      <c r="Q103" s="4" t="s">
        <v>30</v>
      </c>
      <c r="R103" s="4" t="s">
        <v>36</v>
      </c>
      <c r="S103" s="4" t="s">
        <v>10</v>
      </c>
      <c r="T103" s="5">
        <f>I103-$B$6</f>
        <v>1184.2</v>
      </c>
      <c r="U103" s="4"/>
    </row>
    <row r="104" spans="1:21" ht="12.75">
      <c r="A104" s="4"/>
      <c r="B104" s="4"/>
      <c r="C104" s="4"/>
      <c r="D104" s="5">
        <v>663.2444902</v>
      </c>
      <c r="E104" s="5">
        <v>-155.8388932</v>
      </c>
      <c r="F104" s="5">
        <v>72911.65</v>
      </c>
      <c r="G104" s="5">
        <f t="shared" si="7"/>
        <v>72911.65</v>
      </c>
      <c r="H104" s="5">
        <f>E104</f>
        <v>-155.8388932</v>
      </c>
      <c r="I104" s="5">
        <f>-D104</f>
        <v>-663.2444902</v>
      </c>
      <c r="J104" s="5">
        <f>G104-$G$166</f>
        <v>-3458.350000000006</v>
      </c>
      <c r="K104" s="5">
        <f>H104-$H$166</f>
        <v>-155.8388932</v>
      </c>
      <c r="L104" s="5">
        <f>I104</f>
        <v>-663.2444902</v>
      </c>
      <c r="M104" s="4" t="s">
        <v>50</v>
      </c>
      <c r="N104" s="4" t="s">
        <v>48</v>
      </c>
      <c r="O104" s="4"/>
      <c r="P104" s="4"/>
      <c r="Q104" s="4"/>
      <c r="R104" s="5">
        <f>((D104-D103)^2+(E104-E103)^2+(F104-F103)^2)^0.5</f>
        <v>35.888044283004646</v>
      </c>
      <c r="S104" s="4"/>
      <c r="T104" s="5"/>
      <c r="U104" s="4"/>
    </row>
    <row r="105" spans="1:27" ht="12.75">
      <c r="A105" s="4"/>
      <c r="B105" s="4"/>
      <c r="C105" s="4"/>
      <c r="D105" s="5">
        <v>83.04626786</v>
      </c>
      <c r="E105" s="5">
        <v>201.5385414</v>
      </c>
      <c r="F105" s="5">
        <v>75920.7</v>
      </c>
      <c r="G105" s="5">
        <f t="shared" si="7"/>
        <v>75920.7</v>
      </c>
      <c r="H105" s="5">
        <f>E105</f>
        <v>201.5385414</v>
      </c>
      <c r="I105" s="5">
        <f>-D105</f>
        <v>-83.04626786</v>
      </c>
      <c r="J105" s="5">
        <f>G105-$G$166</f>
        <v>-449.3000000000029</v>
      </c>
      <c r="K105" s="5">
        <f>H105-$H$166</f>
        <v>201.5385414</v>
      </c>
      <c r="L105" s="5">
        <f>I105</f>
        <v>-83.04626786</v>
      </c>
      <c r="M105" s="4" t="s">
        <v>38</v>
      </c>
      <c r="N105" s="4"/>
      <c r="O105" s="4"/>
      <c r="P105" s="4"/>
      <c r="Q105" s="4"/>
      <c r="R105" s="5">
        <f>((D105-D104)^2+(E105-E104)^2+(F105-F104)^2)^0.5</f>
        <v>3085.2439952891555</v>
      </c>
      <c r="S105" s="4"/>
      <c r="T105" s="5"/>
      <c r="U105" s="4"/>
      <c r="AA105" s="17"/>
    </row>
    <row r="106" spans="1:21" ht="12.75">
      <c r="A106" s="4"/>
      <c r="B106" s="4"/>
      <c r="C106" s="4"/>
      <c r="D106" s="5">
        <v>-497.7442152</v>
      </c>
      <c r="E106" s="5">
        <v>559.2807835</v>
      </c>
      <c r="F106" s="5">
        <v>72911.65</v>
      </c>
      <c r="G106" s="5">
        <f t="shared" si="7"/>
        <v>72911.65</v>
      </c>
      <c r="H106" s="5">
        <f>E106</f>
        <v>559.2807835</v>
      </c>
      <c r="I106" s="5">
        <f>-D106</f>
        <v>497.7442152</v>
      </c>
      <c r="J106" s="5">
        <f>G106-$G$166</f>
        <v>-3458.350000000006</v>
      </c>
      <c r="K106" s="5">
        <f>H106-$H$166</f>
        <v>559.2807835</v>
      </c>
      <c r="L106" s="5">
        <f>I106</f>
        <v>497.7442152</v>
      </c>
      <c r="M106" s="4" t="s">
        <v>50</v>
      </c>
      <c r="N106" s="4" t="s">
        <v>49</v>
      </c>
      <c r="O106" s="4"/>
      <c r="P106" s="4"/>
      <c r="Q106" s="4"/>
      <c r="R106" s="5">
        <f>((D106-D105)^2+(E106-E105)^2+(F106-F105)^2)^0.5</f>
        <v>3085.3977052392806</v>
      </c>
      <c r="S106" s="4"/>
      <c r="T106" s="5"/>
      <c r="U106" s="4"/>
    </row>
    <row r="107" spans="1:21" ht="12.75">
      <c r="A107" s="4"/>
      <c r="B107" s="4"/>
      <c r="C107" s="4"/>
      <c r="D107" s="5">
        <v>-499.6743609</v>
      </c>
      <c r="E107" s="5">
        <v>560.4696711</v>
      </c>
      <c r="F107" s="5">
        <v>72901.65</v>
      </c>
      <c r="G107" s="5">
        <f t="shared" si="7"/>
        <v>72901.65</v>
      </c>
      <c r="H107" s="5">
        <f>E107</f>
        <v>560.4696711</v>
      </c>
      <c r="I107" s="5">
        <f>-D107</f>
        <v>499.6743609</v>
      </c>
      <c r="J107" s="5">
        <f>G107-$G$166</f>
        <v>-3468.350000000006</v>
      </c>
      <c r="K107" s="5">
        <f>H107-$H$166</f>
        <v>560.4696711</v>
      </c>
      <c r="L107" s="5">
        <f>I107</f>
        <v>499.6743609</v>
      </c>
      <c r="M107" s="4" t="s">
        <v>6</v>
      </c>
      <c r="N107" s="4" t="s">
        <v>23</v>
      </c>
      <c r="O107" s="4" t="s">
        <v>30</v>
      </c>
      <c r="P107" s="4" t="s">
        <v>11</v>
      </c>
      <c r="Q107" s="4"/>
      <c r="R107" s="5">
        <f>((D107-D106)^2+(E107-E106)^2+(F107-F106)^2)^0.5</f>
        <v>10.253726939443162</v>
      </c>
      <c r="S107" s="4"/>
      <c r="T107" s="5"/>
      <c r="U107" s="5">
        <f>I107-$B$6</f>
        <v>2353.8743609000003</v>
      </c>
    </row>
    <row r="108" spans="1:21" ht="12.75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4"/>
      <c r="N108" s="4"/>
      <c r="O108" s="4"/>
      <c r="P108" s="4"/>
      <c r="Q108" s="4"/>
      <c r="R108" s="5">
        <f>SUM(R104:R107)</f>
        <v>6216.783471750884</v>
      </c>
      <c r="S108" s="4"/>
      <c r="T108" s="5"/>
      <c r="U108" s="5">
        <f>I108-$B$6</f>
        <v>1854.2</v>
      </c>
    </row>
    <row r="109" spans="1:21" ht="12.75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4"/>
      <c r="N109" s="4"/>
      <c r="O109" s="4"/>
      <c r="P109" s="4"/>
      <c r="Q109" s="4"/>
      <c r="R109" s="4"/>
      <c r="S109" s="4"/>
      <c r="T109" s="5"/>
      <c r="U109" s="5"/>
    </row>
    <row r="110" spans="1:21" ht="12.75">
      <c r="A110" s="4"/>
      <c r="B110" s="4" t="s">
        <v>72</v>
      </c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4"/>
      <c r="N110" s="4"/>
      <c r="O110" s="4"/>
      <c r="P110" s="4"/>
      <c r="Q110" s="4"/>
      <c r="R110" s="4"/>
      <c r="S110" s="4"/>
      <c r="T110" s="5"/>
      <c r="U110" s="5"/>
    </row>
    <row r="111" spans="1:21" ht="12.75">
      <c r="A111" s="4"/>
      <c r="B111" s="4" t="s">
        <v>23</v>
      </c>
      <c r="C111" s="4" t="s">
        <v>34</v>
      </c>
      <c r="D111" s="5">
        <v>0</v>
      </c>
      <c r="E111" s="5">
        <v>-724</v>
      </c>
      <c r="F111" s="5">
        <v>72906.65</v>
      </c>
      <c r="G111" s="5">
        <f t="shared" si="7"/>
        <v>72906.65</v>
      </c>
      <c r="H111" s="5">
        <f aca="true" t="shared" si="20" ref="H111:H117">E111</f>
        <v>-724</v>
      </c>
      <c r="I111" s="5">
        <f aca="true" t="shared" si="21" ref="I111:I117">-D111</f>
        <v>0</v>
      </c>
      <c r="J111" s="5">
        <f aca="true" t="shared" si="22" ref="J111:J117">G111-$G$166</f>
        <v>-3463.350000000006</v>
      </c>
      <c r="K111" s="5">
        <f aca="true" t="shared" si="23" ref="K111:K117">H111-$H$166</f>
        <v>-724</v>
      </c>
      <c r="L111" s="5">
        <f aca="true" t="shared" si="24" ref="L111:L117">I111</f>
        <v>0</v>
      </c>
      <c r="M111" s="4" t="s">
        <v>5</v>
      </c>
      <c r="N111" s="6">
        <v>24.875</v>
      </c>
      <c r="O111" s="4" t="s">
        <v>72</v>
      </c>
      <c r="P111" s="4" t="s">
        <v>23</v>
      </c>
      <c r="Q111" s="4" t="s">
        <v>30</v>
      </c>
      <c r="R111" s="4" t="s">
        <v>10</v>
      </c>
      <c r="S111" s="4"/>
      <c r="T111" s="5"/>
      <c r="U111" s="5"/>
    </row>
    <row r="112" spans="1:21" ht="12.75">
      <c r="A112" s="4"/>
      <c r="B112" s="4"/>
      <c r="C112" s="4"/>
      <c r="D112" s="5">
        <v>0.3176643858</v>
      </c>
      <c r="E112" s="5">
        <v>-722.4670515</v>
      </c>
      <c r="F112" s="5">
        <v>72911.65</v>
      </c>
      <c r="G112" s="5">
        <f t="shared" si="7"/>
        <v>72911.65</v>
      </c>
      <c r="H112" s="5">
        <f t="shared" si="20"/>
        <v>-722.4670515</v>
      </c>
      <c r="I112" s="5">
        <f t="shared" si="21"/>
        <v>-0.3176643858</v>
      </c>
      <c r="J112" s="5">
        <f t="shared" si="22"/>
        <v>-3458.350000000006</v>
      </c>
      <c r="K112" s="5">
        <f t="shared" si="23"/>
        <v>-722.4670515</v>
      </c>
      <c r="L112" s="5">
        <f t="shared" si="24"/>
        <v>-0.3176643858</v>
      </c>
      <c r="M112" s="4" t="s">
        <v>50</v>
      </c>
      <c r="N112" s="4" t="s">
        <v>46</v>
      </c>
      <c r="O112" s="4"/>
      <c r="P112" s="4"/>
      <c r="Q112" s="4"/>
      <c r="R112" s="5">
        <f aca="true" t="shared" si="25" ref="R112:R117">((D112-D111)^2+(E112-E111)^2+(F112-F111)^2)^0.5</f>
        <v>5.2393550906249775</v>
      </c>
      <c r="S112" s="4"/>
      <c r="T112" s="5">
        <f>I112-$B$6</f>
        <v>1853.8823356142</v>
      </c>
      <c r="U112" s="5"/>
    </row>
    <row r="113" spans="1:21" ht="12.75">
      <c r="A113" s="4"/>
      <c r="B113" s="4"/>
      <c r="C113" s="4"/>
      <c r="D113" s="5">
        <v>191.2914963</v>
      </c>
      <c r="E113" s="5">
        <v>199.1126425</v>
      </c>
      <c r="F113" s="5">
        <v>75920.7</v>
      </c>
      <c r="G113" s="5">
        <f t="shared" si="7"/>
        <v>75920.7</v>
      </c>
      <c r="H113" s="5">
        <f t="shared" si="20"/>
        <v>199.1126425</v>
      </c>
      <c r="I113" s="5">
        <f t="shared" si="21"/>
        <v>-191.2914963</v>
      </c>
      <c r="J113" s="5">
        <f t="shared" si="22"/>
        <v>-449.3000000000029</v>
      </c>
      <c r="K113" s="5">
        <f t="shared" si="23"/>
        <v>199.1126425</v>
      </c>
      <c r="L113" s="5">
        <f t="shared" si="24"/>
        <v>-191.2914963</v>
      </c>
      <c r="M113" s="4" t="s">
        <v>38</v>
      </c>
      <c r="N113" s="4"/>
      <c r="O113" s="4"/>
      <c r="P113" s="4"/>
      <c r="Q113" s="4"/>
      <c r="R113" s="5">
        <f t="shared" si="25"/>
        <v>3152.802251865655</v>
      </c>
      <c r="S113" s="4"/>
      <c r="T113" s="5"/>
      <c r="U113" s="5"/>
    </row>
    <row r="114" spans="1:21" ht="12.75">
      <c r="A114" s="4"/>
      <c r="B114" s="4"/>
      <c r="C114" s="4"/>
      <c r="D114" s="5">
        <v>313.8846272</v>
      </c>
      <c r="E114" s="5">
        <v>790.7085643</v>
      </c>
      <c r="F114" s="5">
        <v>73991.09856</v>
      </c>
      <c r="G114" s="5">
        <f t="shared" si="7"/>
        <v>73991.09856</v>
      </c>
      <c r="H114" s="5">
        <f t="shared" si="20"/>
        <v>790.7085643</v>
      </c>
      <c r="I114" s="5">
        <f t="shared" si="21"/>
        <v>-313.8846272</v>
      </c>
      <c r="J114" s="5">
        <f t="shared" si="22"/>
        <v>-2378.9014400000015</v>
      </c>
      <c r="K114" s="5">
        <f t="shared" si="23"/>
        <v>790.7085643</v>
      </c>
      <c r="L114" s="5">
        <f t="shared" si="24"/>
        <v>-313.8846272</v>
      </c>
      <c r="M114" s="4" t="s">
        <v>73</v>
      </c>
      <c r="N114" s="4" t="s">
        <v>74</v>
      </c>
      <c r="O114" s="4" t="s">
        <v>23</v>
      </c>
      <c r="P114" s="4"/>
      <c r="Q114" s="4"/>
      <c r="R114" s="5">
        <f t="shared" si="25"/>
        <v>2021.9734240796352</v>
      </c>
      <c r="S114" s="4"/>
      <c r="T114" s="5"/>
      <c r="U114" s="5"/>
    </row>
    <row r="115" spans="1:21" ht="12.75">
      <c r="A115" s="4"/>
      <c r="B115" s="4"/>
      <c r="C115" s="4"/>
      <c r="D115" s="5">
        <v>313.7755954</v>
      </c>
      <c r="E115" s="5">
        <v>688.6317897</v>
      </c>
      <c r="F115" s="5">
        <v>74022.50326</v>
      </c>
      <c r="G115" s="5">
        <f t="shared" si="7"/>
        <v>74022.50326</v>
      </c>
      <c r="H115" s="5">
        <f t="shared" si="20"/>
        <v>688.6317897</v>
      </c>
      <c r="I115" s="5">
        <f t="shared" si="21"/>
        <v>-313.7755954</v>
      </c>
      <c r="J115" s="5">
        <f t="shared" si="22"/>
        <v>-2347.4967400000023</v>
      </c>
      <c r="K115" s="5">
        <f t="shared" si="23"/>
        <v>688.6317897</v>
      </c>
      <c r="L115" s="5">
        <f t="shared" si="24"/>
        <v>-313.7755954</v>
      </c>
      <c r="M115" s="4" t="s">
        <v>75</v>
      </c>
      <c r="N115" s="4" t="s">
        <v>74</v>
      </c>
      <c r="O115" s="4" t="s">
        <v>23</v>
      </c>
      <c r="P115" s="4"/>
      <c r="Q115" s="4"/>
      <c r="R115" s="5">
        <f t="shared" si="25"/>
        <v>106.79857200713204</v>
      </c>
      <c r="S115" s="4"/>
      <c r="T115" s="5"/>
      <c r="U115" s="5"/>
    </row>
    <row r="116" spans="1:21" ht="12.75">
      <c r="A116" s="4"/>
      <c r="B116" s="4"/>
      <c r="C116" s="4"/>
      <c r="D116" s="5">
        <v>0.4112521768</v>
      </c>
      <c r="E116" s="5">
        <v>733.9648718</v>
      </c>
      <c r="F116" s="5">
        <v>72911.65</v>
      </c>
      <c r="G116" s="5">
        <f t="shared" si="7"/>
        <v>72911.65</v>
      </c>
      <c r="H116" s="5">
        <f t="shared" si="20"/>
        <v>733.9648718</v>
      </c>
      <c r="I116" s="5">
        <f t="shared" si="21"/>
        <v>-0.4112521768</v>
      </c>
      <c r="J116" s="5">
        <f t="shared" si="22"/>
        <v>-3458.350000000006</v>
      </c>
      <c r="K116" s="5">
        <f t="shared" si="23"/>
        <v>733.9648718</v>
      </c>
      <c r="L116" s="5">
        <f t="shared" si="24"/>
        <v>-0.4112521768</v>
      </c>
      <c r="M116" s="4" t="s">
        <v>50</v>
      </c>
      <c r="N116" s="4" t="s">
        <v>58</v>
      </c>
      <c r="O116" s="4"/>
      <c r="P116" s="4"/>
      <c r="Q116" s="4"/>
      <c r="R116" s="5">
        <f t="shared" si="25"/>
        <v>1155.0962146890743</v>
      </c>
      <c r="S116" s="4"/>
      <c r="T116" s="5"/>
      <c r="U116" s="5"/>
    </row>
    <row r="117" spans="1:21" ht="12.75">
      <c r="A117" s="4"/>
      <c r="B117" s="4"/>
      <c r="C117" s="4"/>
      <c r="D117" s="5">
        <v>-2.417622086</v>
      </c>
      <c r="E117" s="5">
        <v>734.374113</v>
      </c>
      <c r="F117" s="5">
        <v>72901.65</v>
      </c>
      <c r="G117" s="5">
        <f t="shared" si="7"/>
        <v>72901.65</v>
      </c>
      <c r="H117" s="5">
        <f t="shared" si="20"/>
        <v>734.374113</v>
      </c>
      <c r="I117" s="5">
        <f t="shared" si="21"/>
        <v>2.417622086</v>
      </c>
      <c r="J117" s="5">
        <f t="shared" si="22"/>
        <v>-3468.350000000006</v>
      </c>
      <c r="K117" s="5">
        <f t="shared" si="23"/>
        <v>734.374113</v>
      </c>
      <c r="L117" s="5">
        <f t="shared" si="24"/>
        <v>2.417622086</v>
      </c>
      <c r="M117" s="4" t="s">
        <v>74</v>
      </c>
      <c r="N117" s="4" t="s">
        <v>23</v>
      </c>
      <c r="O117" s="4" t="s">
        <v>30</v>
      </c>
      <c r="P117" s="4" t="s">
        <v>11</v>
      </c>
      <c r="Q117" s="4"/>
      <c r="R117" s="5">
        <f t="shared" si="25"/>
        <v>10.400481140529495</v>
      </c>
      <c r="S117" s="4"/>
      <c r="T117" s="5"/>
      <c r="U117" s="5">
        <f>I117-$B$6</f>
        <v>1856.617622086</v>
      </c>
    </row>
    <row r="118" spans="1:21" ht="12.75">
      <c r="A118" s="4"/>
      <c r="B118" s="4"/>
      <c r="C118" s="4"/>
      <c r="D118" s="5"/>
      <c r="E118" s="5"/>
      <c r="F118" s="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5">
        <f>SUM(R112:R117)</f>
        <v>6452.3102988726505</v>
      </c>
      <c r="S118" s="4"/>
      <c r="T118" s="5"/>
      <c r="U118" s="5"/>
    </row>
    <row r="119" spans="1:21" ht="12.75">
      <c r="A119" s="4"/>
      <c r="B119" s="4" t="s">
        <v>76</v>
      </c>
      <c r="C119" s="4"/>
      <c r="D119" s="5"/>
      <c r="E119" s="5"/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5"/>
      <c r="U119" s="5"/>
    </row>
    <row r="120" spans="1:21" ht="12.75">
      <c r="A120" s="4"/>
      <c r="B120" s="4" t="s">
        <v>23</v>
      </c>
      <c r="C120" s="4" t="s">
        <v>34</v>
      </c>
      <c r="D120" s="5">
        <v>0</v>
      </c>
      <c r="E120" s="5">
        <v>-800</v>
      </c>
      <c r="F120" s="5">
        <v>72906.65</v>
      </c>
      <c r="G120" s="5">
        <f t="shared" si="7"/>
        <v>72906.65</v>
      </c>
      <c r="H120" s="5">
        <f aca="true" t="shared" si="26" ref="H120:H126">E120</f>
        <v>-800</v>
      </c>
      <c r="I120" s="5">
        <f aca="true" t="shared" si="27" ref="I120:I126">-D120</f>
        <v>0</v>
      </c>
      <c r="J120" s="5">
        <f aca="true" t="shared" si="28" ref="J120:J126">G120-$G$166</f>
        <v>-3463.350000000006</v>
      </c>
      <c r="K120" s="5">
        <f aca="true" t="shared" si="29" ref="K120:K126">H120-$H$166</f>
        <v>-800</v>
      </c>
      <c r="L120" s="5">
        <f aca="true" t="shared" si="30" ref="L120:L126">I120</f>
        <v>0</v>
      </c>
      <c r="M120" s="4" t="s">
        <v>5</v>
      </c>
      <c r="N120" s="6">
        <v>24.916666666666668</v>
      </c>
      <c r="O120" s="4" t="s">
        <v>76</v>
      </c>
      <c r="P120" s="4" t="s">
        <v>23</v>
      </c>
      <c r="Q120" s="4" t="s">
        <v>30</v>
      </c>
      <c r="R120" s="4" t="s">
        <v>10</v>
      </c>
      <c r="S120" s="4"/>
      <c r="T120" s="5">
        <f>I120-$B$6</f>
        <v>1854.2</v>
      </c>
      <c r="U120" s="5"/>
    </row>
    <row r="121" spans="1:21" ht="12.75">
      <c r="A121" s="4"/>
      <c r="B121" s="4"/>
      <c r="C121" s="4"/>
      <c r="D121" s="5">
        <v>-0.0528697201</v>
      </c>
      <c r="E121" s="5">
        <v>-798.3410818</v>
      </c>
      <c r="F121" s="5">
        <v>72911.65</v>
      </c>
      <c r="G121" s="5">
        <f t="shared" si="7"/>
        <v>72911.65</v>
      </c>
      <c r="H121" s="5">
        <f t="shared" si="26"/>
        <v>-798.3410818</v>
      </c>
      <c r="I121" s="5">
        <f t="shared" si="27"/>
        <v>0.0528697201</v>
      </c>
      <c r="J121" s="5">
        <f t="shared" si="28"/>
        <v>-3458.350000000006</v>
      </c>
      <c r="K121" s="5">
        <f t="shared" si="29"/>
        <v>-798.3410818</v>
      </c>
      <c r="L121" s="5">
        <f t="shared" si="30"/>
        <v>0.0528697201</v>
      </c>
      <c r="M121" s="4" t="s">
        <v>50</v>
      </c>
      <c r="N121" s="4" t="s">
        <v>46</v>
      </c>
      <c r="O121" s="4"/>
      <c r="P121" s="4"/>
      <c r="Q121" s="4"/>
      <c r="R121" s="5">
        <f aca="true" t="shared" si="31" ref="R121:R126">((D121-D120)^2+(E121-E120)^2+(F121-F120)^2)^0.5</f>
        <v>5.268282908272367</v>
      </c>
      <c r="S121" s="4"/>
      <c r="T121" s="5"/>
      <c r="U121" s="5"/>
    </row>
    <row r="122" spans="1:21" ht="12.75">
      <c r="A122" s="4"/>
      <c r="B122" s="4"/>
      <c r="C122" s="4"/>
      <c r="D122" s="5">
        <v>-31.83694277</v>
      </c>
      <c r="E122" s="5">
        <v>198.9628086</v>
      </c>
      <c r="F122" s="5">
        <v>75920.7</v>
      </c>
      <c r="G122" s="5">
        <f t="shared" si="7"/>
        <v>75920.7</v>
      </c>
      <c r="H122" s="5">
        <f t="shared" si="26"/>
        <v>198.9628086</v>
      </c>
      <c r="I122" s="5">
        <f t="shared" si="27"/>
        <v>31.83694277</v>
      </c>
      <c r="J122" s="5">
        <f t="shared" si="28"/>
        <v>-449.3000000000029</v>
      </c>
      <c r="K122" s="5">
        <f t="shared" si="29"/>
        <v>198.9628086</v>
      </c>
      <c r="L122" s="5">
        <f t="shared" si="30"/>
        <v>31.83694277</v>
      </c>
      <c r="M122" s="4" t="s">
        <v>38</v>
      </c>
      <c r="N122" s="4"/>
      <c r="O122" s="4"/>
      <c r="P122" s="4"/>
      <c r="Q122" s="4"/>
      <c r="R122" s="5">
        <f t="shared" si="31"/>
        <v>3170.1746291973623</v>
      </c>
      <c r="S122" s="4"/>
      <c r="T122" s="5"/>
      <c r="U122" s="5"/>
    </row>
    <row r="123" spans="1:21" ht="12.75">
      <c r="A123" s="4"/>
      <c r="B123" s="4"/>
      <c r="C123" s="4"/>
      <c r="D123" s="5">
        <v>-52.28996495</v>
      </c>
      <c r="E123" s="5">
        <v>840.7269574</v>
      </c>
      <c r="F123" s="5">
        <v>73986.41492</v>
      </c>
      <c r="G123" s="5">
        <f t="shared" si="7"/>
        <v>73986.41492</v>
      </c>
      <c r="H123" s="5">
        <f t="shared" si="26"/>
        <v>840.7269574</v>
      </c>
      <c r="I123" s="5">
        <f t="shared" si="27"/>
        <v>52.28996495</v>
      </c>
      <c r="J123" s="5">
        <f t="shared" si="28"/>
        <v>-2383.5850800000044</v>
      </c>
      <c r="K123" s="5">
        <f t="shared" si="29"/>
        <v>840.7269574</v>
      </c>
      <c r="L123" s="5">
        <f t="shared" si="30"/>
        <v>52.28996495</v>
      </c>
      <c r="M123" s="4" t="s">
        <v>77</v>
      </c>
      <c r="N123" s="4" t="s">
        <v>74</v>
      </c>
      <c r="O123" s="4" t="s">
        <v>23</v>
      </c>
      <c r="P123" s="4"/>
      <c r="Q123" s="4"/>
      <c r="R123" s="5">
        <f t="shared" si="31"/>
        <v>2038.072206648208</v>
      </c>
      <c r="S123" s="4"/>
      <c r="T123" s="5"/>
      <c r="U123" s="5"/>
    </row>
    <row r="124" spans="1:21" ht="12.75">
      <c r="A124" s="4"/>
      <c r="B124" s="4"/>
      <c r="C124" s="4"/>
      <c r="D124" s="5">
        <v>-53.84291121</v>
      </c>
      <c r="E124" s="5">
        <v>689.5727123</v>
      </c>
      <c r="F124" s="5">
        <v>74019.5239</v>
      </c>
      <c r="G124" s="5">
        <f t="shared" si="7"/>
        <v>74019.5239</v>
      </c>
      <c r="H124" s="5">
        <f t="shared" si="26"/>
        <v>689.5727123</v>
      </c>
      <c r="I124" s="5">
        <f t="shared" si="27"/>
        <v>53.84291121</v>
      </c>
      <c r="J124" s="5">
        <f t="shared" si="28"/>
        <v>-2350.4761</v>
      </c>
      <c r="K124" s="5">
        <f t="shared" si="29"/>
        <v>689.5727123</v>
      </c>
      <c r="L124" s="5">
        <f t="shared" si="30"/>
        <v>53.84291121</v>
      </c>
      <c r="M124" s="4" t="s">
        <v>78</v>
      </c>
      <c r="N124" s="4" t="s">
        <v>74</v>
      </c>
      <c r="O124" s="4" t="s">
        <v>23</v>
      </c>
      <c r="P124" s="4"/>
      <c r="Q124" s="4"/>
      <c r="R124" s="5">
        <f t="shared" si="31"/>
        <v>154.7456687939213</v>
      </c>
      <c r="S124" s="4"/>
      <c r="T124" s="5"/>
      <c r="U124" s="5"/>
    </row>
    <row r="125" spans="1:21" ht="12.75">
      <c r="A125" s="4"/>
      <c r="B125" s="4"/>
      <c r="C125" s="4"/>
      <c r="D125" s="5">
        <v>-5.525366658</v>
      </c>
      <c r="E125" s="5">
        <v>792.4081072</v>
      </c>
      <c r="F125" s="5">
        <v>72911.65</v>
      </c>
      <c r="G125" s="5">
        <f t="shared" si="7"/>
        <v>72911.65</v>
      </c>
      <c r="H125" s="5">
        <f t="shared" si="26"/>
        <v>792.4081072</v>
      </c>
      <c r="I125" s="5">
        <f t="shared" si="27"/>
        <v>5.525366658</v>
      </c>
      <c r="J125" s="5">
        <f t="shared" si="28"/>
        <v>-3458.350000000006</v>
      </c>
      <c r="K125" s="5">
        <f t="shared" si="29"/>
        <v>792.4081072</v>
      </c>
      <c r="L125" s="5">
        <f t="shared" si="30"/>
        <v>5.525366658</v>
      </c>
      <c r="M125" s="4" t="s">
        <v>50</v>
      </c>
      <c r="N125" s="4" t="s">
        <v>58</v>
      </c>
      <c r="O125" s="4"/>
      <c r="P125" s="4"/>
      <c r="Q125" s="4"/>
      <c r="R125" s="5">
        <f t="shared" si="31"/>
        <v>1113.6850011816612</v>
      </c>
      <c r="S125" s="4"/>
      <c r="T125" s="5"/>
      <c r="U125" s="5"/>
    </row>
    <row r="126" spans="1:21" ht="12.75">
      <c r="A126" s="4"/>
      <c r="B126" s="4"/>
      <c r="C126" s="4"/>
      <c r="D126" s="5">
        <v>-5.088053996</v>
      </c>
      <c r="E126" s="5">
        <v>793.3388503</v>
      </c>
      <c r="F126" s="5">
        <v>72901.65</v>
      </c>
      <c r="G126" s="5">
        <f t="shared" si="7"/>
        <v>72901.65</v>
      </c>
      <c r="H126" s="5">
        <f t="shared" si="26"/>
        <v>793.3388503</v>
      </c>
      <c r="I126" s="5">
        <f t="shared" si="27"/>
        <v>5.088053996</v>
      </c>
      <c r="J126" s="5">
        <f t="shared" si="28"/>
        <v>-3468.350000000006</v>
      </c>
      <c r="K126" s="5">
        <f t="shared" si="29"/>
        <v>793.3388503</v>
      </c>
      <c r="L126" s="5">
        <f t="shared" si="30"/>
        <v>5.088053996</v>
      </c>
      <c r="M126" s="4" t="s">
        <v>74</v>
      </c>
      <c r="N126" s="4" t="s">
        <v>23</v>
      </c>
      <c r="O126" s="4" t="s">
        <v>30</v>
      </c>
      <c r="P126" s="4" t="s">
        <v>11</v>
      </c>
      <c r="Q126" s="4"/>
      <c r="R126" s="5">
        <f t="shared" si="31"/>
        <v>10.052737193547989</v>
      </c>
      <c r="S126" s="4"/>
      <c r="T126" s="5"/>
      <c r="U126" s="5">
        <f>I126-$B$6</f>
        <v>1859.2880539960001</v>
      </c>
    </row>
    <row r="127" spans="1:21" ht="12.75">
      <c r="A127" s="4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  <c r="P127" s="4"/>
      <c r="Q127" s="4"/>
      <c r="R127" s="5">
        <f>SUM(R121:R126)</f>
        <v>6491.998525922973</v>
      </c>
      <c r="S127" s="4"/>
      <c r="T127" s="5"/>
      <c r="U127" s="5"/>
    </row>
    <row r="128" spans="1:21" ht="12.75">
      <c r="A128" s="4"/>
      <c r="B128" s="4" t="s">
        <v>6</v>
      </c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  <c r="P128" s="4"/>
      <c r="Q128" s="4"/>
      <c r="R128" s="4"/>
      <c r="S128" s="4"/>
      <c r="T128" s="5"/>
      <c r="U128" s="5"/>
    </row>
    <row r="129" spans="1:21" ht="12.75">
      <c r="A129" s="4"/>
      <c r="B129" s="4" t="s">
        <v>31</v>
      </c>
      <c r="C129" s="4" t="s">
        <v>35</v>
      </c>
      <c r="D129" s="5">
        <v>670</v>
      </c>
      <c r="E129" s="5">
        <v>72876.65</v>
      </c>
      <c r="F129" s="5">
        <v>-160</v>
      </c>
      <c r="G129" s="5">
        <f t="shared" si="7"/>
        <v>-160</v>
      </c>
      <c r="H129" s="5">
        <f>E129</f>
        <v>72876.65</v>
      </c>
      <c r="I129" s="5">
        <f>-D129</f>
        <v>-670</v>
      </c>
      <c r="J129" s="5">
        <f>G129-$G$167</f>
        <v>-160</v>
      </c>
      <c r="K129" s="5">
        <f>H129-$H$167</f>
        <v>-3493.350000000006</v>
      </c>
      <c r="L129" s="5">
        <f>I129</f>
        <v>-670</v>
      </c>
      <c r="M129" s="4" t="s">
        <v>5</v>
      </c>
      <c r="N129" s="6">
        <v>25.541666666666668</v>
      </c>
      <c r="O129" s="4" t="s">
        <v>6</v>
      </c>
      <c r="P129" s="4" t="s">
        <v>31</v>
      </c>
      <c r="Q129" s="4" t="s">
        <v>30</v>
      </c>
      <c r="R129" s="4" t="s">
        <v>36</v>
      </c>
      <c r="S129" s="4" t="s">
        <v>10</v>
      </c>
      <c r="T129" s="5">
        <f>I129-$B$6</f>
        <v>1184.2</v>
      </c>
      <c r="U129" s="4"/>
    </row>
    <row r="130" spans="1:27" ht="12.75">
      <c r="A130" s="4"/>
      <c r="B130" s="4"/>
      <c r="C130" s="4"/>
      <c r="D130" s="5">
        <v>663.1616862</v>
      </c>
      <c r="E130" s="5">
        <v>72911.65</v>
      </c>
      <c r="F130" s="5">
        <v>-155.845088</v>
      </c>
      <c r="G130" s="5">
        <f t="shared" si="7"/>
        <v>-155.845088</v>
      </c>
      <c r="H130" s="5">
        <f>E130</f>
        <v>72911.65</v>
      </c>
      <c r="I130" s="5">
        <f>-D130</f>
        <v>-663.1616862</v>
      </c>
      <c r="J130" s="5">
        <f>G130-$G$167</f>
        <v>-155.845088</v>
      </c>
      <c r="K130" s="5">
        <f>H130-$H$167</f>
        <v>-3458.350000000006</v>
      </c>
      <c r="L130" s="5">
        <f>I130</f>
        <v>-663.1616862</v>
      </c>
      <c r="M130" s="4" t="s">
        <v>50</v>
      </c>
      <c r="N130" s="4" t="s">
        <v>44</v>
      </c>
      <c r="O130" s="4"/>
      <c r="P130" s="4"/>
      <c r="Q130" s="4"/>
      <c r="R130" s="5">
        <f>((D130-D129)^2+(E130-E129)^2+(F130-F129)^2)^0.5</f>
        <v>35.903005854037</v>
      </c>
      <c r="S130" s="4"/>
      <c r="T130" s="5"/>
      <c r="U130" s="5"/>
      <c r="AA130" s="17"/>
    </row>
    <row r="131" spans="1:21" ht="12.75">
      <c r="A131" s="4"/>
      <c r="B131" s="4"/>
      <c r="C131" s="4"/>
      <c r="D131" s="5">
        <v>80.34586349</v>
      </c>
      <c r="E131" s="5">
        <v>75897.7</v>
      </c>
      <c r="F131" s="5">
        <v>198.2697561</v>
      </c>
      <c r="G131" s="5">
        <f t="shared" si="7"/>
        <v>198.2697561</v>
      </c>
      <c r="H131" s="5">
        <f>E131</f>
        <v>75897.7</v>
      </c>
      <c r="I131" s="5">
        <f>-D131</f>
        <v>-80.34586349</v>
      </c>
      <c r="J131" s="5">
        <f>G131-$G$167</f>
        <v>198.2697561</v>
      </c>
      <c r="K131" s="5">
        <f>H131-$H$167</f>
        <v>-472.3000000000029</v>
      </c>
      <c r="L131" s="5">
        <f>I131</f>
        <v>-80.34586349</v>
      </c>
      <c r="M131" s="4" t="s">
        <v>32</v>
      </c>
      <c r="N131" s="4" t="s">
        <v>39</v>
      </c>
      <c r="O131" s="4"/>
      <c r="P131" s="4"/>
      <c r="Q131" s="4"/>
      <c r="R131" s="5">
        <f>((D131-D130)^2+(E131-E130)^2+(F131-F130)^2)^0.5</f>
        <v>3062.93424815374</v>
      </c>
      <c r="S131" s="4"/>
      <c r="T131" s="5"/>
      <c r="U131" s="5"/>
    </row>
    <row r="132" spans="1:21" ht="12.75">
      <c r="A132" s="4"/>
      <c r="B132" s="4"/>
      <c r="C132" s="4"/>
      <c r="D132" s="5">
        <v>-502.4699592</v>
      </c>
      <c r="E132" s="5">
        <v>72911.65</v>
      </c>
      <c r="F132" s="5">
        <v>552.3846003</v>
      </c>
      <c r="G132" s="5">
        <f t="shared" si="7"/>
        <v>552.3846003</v>
      </c>
      <c r="H132" s="5">
        <f>E132</f>
        <v>72911.65</v>
      </c>
      <c r="I132" s="5">
        <f>-D132</f>
        <v>502.4699592</v>
      </c>
      <c r="J132" s="5">
        <f>G132-$G$167</f>
        <v>552.3846003</v>
      </c>
      <c r="K132" s="5">
        <f>H132-$H$167</f>
        <v>-3458.350000000006</v>
      </c>
      <c r="L132" s="5">
        <f>I132</f>
        <v>502.4699592</v>
      </c>
      <c r="M132" s="4" t="s">
        <v>50</v>
      </c>
      <c r="N132" s="4" t="s">
        <v>45</v>
      </c>
      <c r="O132" s="4"/>
      <c r="P132" s="4"/>
      <c r="Q132" s="4"/>
      <c r="R132" s="5">
        <f>((D132-D131)^2+(E132-E131)^2+(F132-F131)^2)^0.5</f>
        <v>3062.934248161496</v>
      </c>
      <c r="S132" s="4"/>
      <c r="T132" s="5"/>
      <c r="U132" s="5"/>
    </row>
    <row r="133" spans="1:21" ht="12.75">
      <c r="A133" s="4"/>
      <c r="B133" s="4"/>
      <c r="C133" s="4"/>
      <c r="D133" s="5">
        <v>-503.4468612</v>
      </c>
      <c r="E133" s="5">
        <v>72906.65</v>
      </c>
      <c r="F133" s="5">
        <v>552.9781592</v>
      </c>
      <c r="G133" s="5">
        <f t="shared" si="7"/>
        <v>552.9781592</v>
      </c>
      <c r="H133" s="5">
        <f>E133</f>
        <v>72906.65</v>
      </c>
      <c r="I133" s="5">
        <f>-D133</f>
        <v>503.4468612</v>
      </c>
      <c r="J133" s="5">
        <f>G133-$G$167</f>
        <v>552.9781592</v>
      </c>
      <c r="K133" s="5">
        <f>H133-$H$167</f>
        <v>-3463.350000000006</v>
      </c>
      <c r="L133" s="5">
        <f>I133</f>
        <v>503.4468612</v>
      </c>
      <c r="M133" s="4" t="s">
        <v>6</v>
      </c>
      <c r="N133" s="4" t="s">
        <v>31</v>
      </c>
      <c r="O133" s="4" t="s">
        <v>30</v>
      </c>
      <c r="P133" s="4" t="s">
        <v>11</v>
      </c>
      <c r="Q133" s="4"/>
      <c r="R133" s="5">
        <f>((D133-D132)^2+(E133-E132)^2+(F133-F132)^2)^0.5</f>
        <v>5.129000846692588</v>
      </c>
      <c r="S133" s="4"/>
      <c r="T133" s="5"/>
      <c r="U133" s="5">
        <f>I133-$B$6</f>
        <v>2357.6468612</v>
      </c>
    </row>
    <row r="134" spans="1:21" ht="12.75">
      <c r="A134" s="4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4"/>
      <c r="N134" s="4"/>
      <c r="O134" s="4"/>
      <c r="P134" s="4"/>
      <c r="Q134" s="4"/>
      <c r="R134" s="5">
        <f>SUM(R130:R133)</f>
        <v>6166.900503015965</v>
      </c>
      <c r="S134" s="4"/>
      <c r="T134" s="5"/>
      <c r="U134" s="5"/>
    </row>
    <row r="135" spans="1:21" ht="12.75">
      <c r="A135" s="4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4"/>
      <c r="N135" s="4"/>
      <c r="O135" s="4"/>
      <c r="P135" s="4"/>
      <c r="Q135" s="4"/>
      <c r="R135" s="5"/>
      <c r="S135" s="4"/>
      <c r="T135" s="5"/>
      <c r="U135" s="5"/>
    </row>
    <row r="136" spans="1:21" ht="12.75">
      <c r="A136" s="4"/>
      <c r="B136" s="4" t="s">
        <v>72</v>
      </c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4"/>
      <c r="N136" s="4"/>
      <c r="O136" s="4"/>
      <c r="P136" s="4"/>
      <c r="Q136" s="4"/>
      <c r="S136" s="4"/>
      <c r="T136" s="5"/>
      <c r="U136" s="5"/>
    </row>
    <row r="137" spans="1:21" ht="12.75">
      <c r="A137" s="4"/>
      <c r="B137" s="4" t="s">
        <v>31</v>
      </c>
      <c r="C137" s="4" t="s">
        <v>35</v>
      </c>
      <c r="D137" s="5">
        <v>0</v>
      </c>
      <c r="E137" s="5">
        <v>72906.65</v>
      </c>
      <c r="F137" s="5">
        <v>-724</v>
      </c>
      <c r="G137" s="5">
        <f t="shared" si="7"/>
        <v>-724</v>
      </c>
      <c r="H137" s="5">
        <f aca="true" t="shared" si="32" ref="H137:H143">E137</f>
        <v>72906.65</v>
      </c>
      <c r="I137" s="5">
        <f aca="true" t="shared" si="33" ref="I137:I143">-D137</f>
        <v>0</v>
      </c>
      <c r="J137" s="5">
        <f aca="true" t="shared" si="34" ref="J137:J143">G137-$G$167</f>
        <v>-724</v>
      </c>
      <c r="K137" s="5">
        <f aca="true" t="shared" si="35" ref="K137:K143">H137-$H$167</f>
        <v>-3463.350000000006</v>
      </c>
      <c r="L137" s="5">
        <f aca="true" t="shared" si="36" ref="L137:L143">I137</f>
        <v>0</v>
      </c>
      <c r="M137" s="4" t="s">
        <v>5</v>
      </c>
      <c r="N137" s="6">
        <v>25.708333333333332</v>
      </c>
      <c r="O137" s="4" t="s">
        <v>72</v>
      </c>
      <c r="P137" s="4" t="s">
        <v>31</v>
      </c>
      <c r="Q137" s="4" t="s">
        <v>30</v>
      </c>
      <c r="R137" s="4" t="s">
        <v>10</v>
      </c>
      <c r="S137" s="4"/>
      <c r="T137" s="5">
        <f>I137-$B$6</f>
        <v>1854.2</v>
      </c>
      <c r="U137" s="5"/>
    </row>
    <row r="138" spans="1:21" ht="12.75">
      <c r="A138" s="4"/>
      <c r="B138" s="4"/>
      <c r="C138" s="4"/>
      <c r="D138" s="5">
        <v>0.3178691929</v>
      </c>
      <c r="E138" s="5">
        <v>72911.65</v>
      </c>
      <c r="F138" s="5">
        <v>-722.4555878</v>
      </c>
      <c r="G138" s="5">
        <f t="shared" si="7"/>
        <v>-722.4555878</v>
      </c>
      <c r="H138" s="5">
        <f t="shared" si="32"/>
        <v>72911.65</v>
      </c>
      <c r="I138" s="5">
        <f t="shared" si="33"/>
        <v>-0.3178691929</v>
      </c>
      <c r="J138" s="5">
        <f t="shared" si="34"/>
        <v>-722.4555878</v>
      </c>
      <c r="K138" s="5">
        <f t="shared" si="35"/>
        <v>-3458.350000000006</v>
      </c>
      <c r="L138" s="5">
        <f t="shared" si="36"/>
        <v>-0.3178691929</v>
      </c>
      <c r="M138" s="4" t="s">
        <v>50</v>
      </c>
      <c r="N138" s="4" t="s">
        <v>58</v>
      </c>
      <c r="O138" s="4"/>
      <c r="P138" s="4"/>
      <c r="Q138" s="4"/>
      <c r="R138" s="5">
        <f aca="true" t="shared" si="37" ref="R138:R143">((D138-D137)^2+(E138-E137)^2+(F138-F137)^2)^0.5</f>
        <v>5.242733053217927</v>
      </c>
      <c r="S138" s="4"/>
      <c r="T138" s="5"/>
      <c r="U138" s="5"/>
    </row>
    <row r="139" spans="1:21" ht="12.75">
      <c r="A139" s="4"/>
      <c r="B139" s="4"/>
      <c r="C139" s="4"/>
      <c r="D139" s="5">
        <v>189.9524851</v>
      </c>
      <c r="E139" s="5">
        <v>75897.7</v>
      </c>
      <c r="F139" s="5">
        <v>198.9108652</v>
      </c>
      <c r="G139" s="5">
        <f t="shared" si="7"/>
        <v>198.9108652</v>
      </c>
      <c r="H139" s="5">
        <f t="shared" si="32"/>
        <v>75897.7</v>
      </c>
      <c r="I139" s="5">
        <f t="shared" si="33"/>
        <v>-189.9524851</v>
      </c>
      <c r="J139" s="5">
        <f t="shared" si="34"/>
        <v>198.9108652</v>
      </c>
      <c r="K139" s="5">
        <f t="shared" si="35"/>
        <v>-472.3000000000029</v>
      </c>
      <c r="L139" s="5">
        <f t="shared" si="36"/>
        <v>-189.9524851</v>
      </c>
      <c r="M139" s="4" t="s">
        <v>32</v>
      </c>
      <c r="N139" s="4" t="s">
        <v>39</v>
      </c>
      <c r="O139" s="4"/>
      <c r="P139" s="4"/>
      <c r="Q139" s="4"/>
      <c r="R139" s="5">
        <f t="shared" si="37"/>
        <v>3130.7143004055883</v>
      </c>
      <c r="S139" s="4"/>
      <c r="T139" s="5"/>
      <c r="U139" s="5"/>
    </row>
    <row r="140" spans="1:27" ht="12.75">
      <c r="A140" s="4"/>
      <c r="B140" s="4"/>
      <c r="C140" s="4"/>
      <c r="D140" s="5">
        <v>311.3086181</v>
      </c>
      <c r="E140" s="5">
        <v>73988.79949</v>
      </c>
      <c r="F140" s="5">
        <v>788.5367057</v>
      </c>
      <c r="G140" s="5">
        <f>F140</f>
        <v>788.5367057</v>
      </c>
      <c r="H140" s="5">
        <f t="shared" si="32"/>
        <v>73988.79949</v>
      </c>
      <c r="I140" s="5">
        <f t="shared" si="33"/>
        <v>-311.3086181</v>
      </c>
      <c r="J140" s="5">
        <f t="shared" si="34"/>
        <v>788.5367057</v>
      </c>
      <c r="K140" s="5">
        <f t="shared" si="35"/>
        <v>-2381.200509999995</v>
      </c>
      <c r="L140" s="5">
        <f t="shared" si="36"/>
        <v>-311.3086181</v>
      </c>
      <c r="M140" s="4" t="s">
        <v>73</v>
      </c>
      <c r="N140" s="4" t="s">
        <v>74</v>
      </c>
      <c r="O140" s="4" t="s">
        <v>31</v>
      </c>
      <c r="P140" s="4"/>
      <c r="Q140" s="4"/>
      <c r="R140" s="5">
        <f t="shared" si="37"/>
        <v>2001.5711578358325</v>
      </c>
      <c r="S140" s="4"/>
      <c r="T140" s="5"/>
      <c r="U140" s="5"/>
      <c r="AA140" s="17"/>
    </row>
    <row r="141" spans="1:21" ht="12.75">
      <c r="A141" s="4"/>
      <c r="B141" s="4"/>
      <c r="C141" s="4"/>
      <c r="D141" s="5">
        <v>311.1912921</v>
      </c>
      <c r="E141" s="5">
        <v>74020.69132</v>
      </c>
      <c r="F141" s="5">
        <v>685.6419919</v>
      </c>
      <c r="G141" s="5">
        <f>F141</f>
        <v>685.6419919</v>
      </c>
      <c r="H141" s="5">
        <f t="shared" si="32"/>
        <v>74020.69132</v>
      </c>
      <c r="I141" s="5">
        <f t="shared" si="33"/>
        <v>-311.1912921</v>
      </c>
      <c r="J141" s="5">
        <f t="shared" si="34"/>
        <v>685.6419919</v>
      </c>
      <c r="K141" s="5">
        <f t="shared" si="35"/>
        <v>-2349.308680000002</v>
      </c>
      <c r="L141" s="5">
        <f t="shared" si="36"/>
        <v>-311.1912921</v>
      </c>
      <c r="M141" s="4" t="s">
        <v>75</v>
      </c>
      <c r="N141" s="4" t="s">
        <v>74</v>
      </c>
      <c r="O141" s="4" t="s">
        <v>31</v>
      </c>
      <c r="P141" s="4"/>
      <c r="Q141" s="4"/>
      <c r="R141" s="5">
        <f t="shared" si="37"/>
        <v>107.72383540388194</v>
      </c>
      <c r="S141" s="4"/>
      <c r="T141" s="5"/>
      <c r="U141" s="5"/>
    </row>
    <row r="142" spans="1:21" ht="12.75">
      <c r="A142" s="4"/>
      <c r="B142" s="4"/>
      <c r="C142" s="4"/>
      <c r="D142" s="5">
        <v>-2.250913852</v>
      </c>
      <c r="E142" s="5">
        <v>72911.65</v>
      </c>
      <c r="F142" s="5">
        <v>733.2460138</v>
      </c>
      <c r="G142" s="5">
        <f>F142</f>
        <v>733.2460138</v>
      </c>
      <c r="H142" s="5">
        <f t="shared" si="32"/>
        <v>72911.65</v>
      </c>
      <c r="I142" s="5">
        <f t="shared" si="33"/>
        <v>2.250913852</v>
      </c>
      <c r="J142" s="5">
        <f t="shared" si="34"/>
        <v>733.2460138</v>
      </c>
      <c r="K142" s="5">
        <f t="shared" si="35"/>
        <v>-3458.350000000006</v>
      </c>
      <c r="L142" s="5">
        <f t="shared" si="36"/>
        <v>2.250913852</v>
      </c>
      <c r="M142" s="4" t="s">
        <v>50</v>
      </c>
      <c r="N142" s="4" t="s">
        <v>46</v>
      </c>
      <c r="O142" s="4"/>
      <c r="P142" s="4"/>
      <c r="Q142" s="4"/>
      <c r="R142" s="5">
        <f t="shared" si="37"/>
        <v>1153.466431605386</v>
      </c>
      <c r="S142" s="4"/>
      <c r="T142" s="5"/>
      <c r="U142" s="5"/>
    </row>
    <row r="143" spans="1:21" ht="12.75">
      <c r="A143" s="4"/>
      <c r="B143" s="4"/>
      <c r="C143" s="4"/>
      <c r="D143" s="5">
        <v>-3.668021411</v>
      </c>
      <c r="E143" s="5">
        <v>72906.65</v>
      </c>
      <c r="F143" s="5">
        <v>733.4612369</v>
      </c>
      <c r="G143" s="5">
        <f>F143</f>
        <v>733.4612369</v>
      </c>
      <c r="H143" s="5">
        <f t="shared" si="32"/>
        <v>72906.65</v>
      </c>
      <c r="I143" s="5">
        <f t="shared" si="33"/>
        <v>3.668021411</v>
      </c>
      <c r="J143" s="5">
        <f t="shared" si="34"/>
        <v>733.4612369</v>
      </c>
      <c r="K143" s="5">
        <f t="shared" si="35"/>
        <v>-3463.350000000006</v>
      </c>
      <c r="L143" s="5">
        <f t="shared" si="36"/>
        <v>3.668021411</v>
      </c>
      <c r="M143" s="4" t="s">
        <v>74</v>
      </c>
      <c r="N143" s="4" t="s">
        <v>31</v>
      </c>
      <c r="O143" s="4" t="s">
        <v>30</v>
      </c>
      <c r="P143" s="4" t="s">
        <v>11</v>
      </c>
      <c r="Q143" s="4"/>
      <c r="R143" s="5">
        <f t="shared" si="37"/>
        <v>5.201395468193949</v>
      </c>
      <c r="S143" s="4"/>
      <c r="T143" s="5"/>
      <c r="U143" s="5">
        <f>I143-$B$6</f>
        <v>1857.868021411</v>
      </c>
    </row>
    <row r="144" spans="1:21" ht="12.75">
      <c r="A144" s="4"/>
      <c r="B144" s="4"/>
      <c r="C144" s="4"/>
      <c r="D144" s="5"/>
      <c r="E144" s="5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5">
        <f>SUM(R138:R143)</f>
        <v>6403.9198537721</v>
      </c>
      <c r="S144" s="4"/>
      <c r="T144" s="5"/>
      <c r="U144" s="5"/>
    </row>
    <row r="145" spans="1:21" ht="12.75">
      <c r="A145" s="4"/>
      <c r="B145" s="4" t="s">
        <v>76</v>
      </c>
      <c r="C145" s="4"/>
      <c r="D145" s="5"/>
      <c r="E145" s="5"/>
      <c r="F145" s="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5"/>
      <c r="U145" s="5"/>
    </row>
    <row r="146" spans="1:21" ht="12.75">
      <c r="A146" s="4"/>
      <c r="B146" s="4" t="s">
        <v>31</v>
      </c>
      <c r="C146" s="4" t="s">
        <v>35</v>
      </c>
      <c r="D146" s="5">
        <v>0</v>
      </c>
      <c r="E146" s="5">
        <v>72906.65</v>
      </c>
      <c r="F146" s="5">
        <v>-800</v>
      </c>
      <c r="G146" s="5">
        <f aca="true" t="shared" si="38" ref="G146:G152">F146</f>
        <v>-800</v>
      </c>
      <c r="H146" s="5">
        <f aca="true" t="shared" si="39" ref="H146:H152">E146</f>
        <v>72906.65</v>
      </c>
      <c r="I146" s="5">
        <f aca="true" t="shared" si="40" ref="I146:I152">-D146</f>
        <v>0</v>
      </c>
      <c r="J146" s="5">
        <f aca="true" t="shared" si="41" ref="J146:J152">G146-$G$167</f>
        <v>-800</v>
      </c>
      <c r="K146" s="5">
        <f aca="true" t="shared" si="42" ref="K146:K152">H146-$H$167</f>
        <v>-3463.350000000006</v>
      </c>
      <c r="L146" s="5">
        <f aca="true" t="shared" si="43" ref="L146:L152">I146</f>
        <v>0</v>
      </c>
      <c r="M146" s="4" t="s">
        <v>5</v>
      </c>
      <c r="N146" s="6">
        <v>25.75</v>
      </c>
      <c r="O146" s="4" t="s">
        <v>76</v>
      </c>
      <c r="P146" s="4" t="s">
        <v>31</v>
      </c>
      <c r="Q146" s="4" t="s">
        <v>30</v>
      </c>
      <c r="R146" s="4" t="s">
        <v>10</v>
      </c>
      <c r="S146" s="4"/>
      <c r="T146" s="5">
        <f>I146-$B$6</f>
        <v>1854.2</v>
      </c>
      <c r="U146" s="5"/>
    </row>
    <row r="147" spans="1:21" ht="12.75">
      <c r="A147" s="4"/>
      <c r="B147" s="4"/>
      <c r="C147" s="4"/>
      <c r="D147" s="5">
        <v>-0.05290968631</v>
      </c>
      <c r="E147" s="5">
        <v>72911.65</v>
      </c>
      <c r="F147" s="5">
        <v>-798.3284788</v>
      </c>
      <c r="G147" s="5">
        <f t="shared" si="38"/>
        <v>-798.3284788</v>
      </c>
      <c r="H147" s="5">
        <f t="shared" si="39"/>
        <v>72911.65</v>
      </c>
      <c r="I147" s="5">
        <f t="shared" si="40"/>
        <v>0.05290968631</v>
      </c>
      <c r="J147" s="5">
        <f t="shared" si="41"/>
        <v>-798.3284788</v>
      </c>
      <c r="K147" s="5">
        <f t="shared" si="42"/>
        <v>-3458.350000000006</v>
      </c>
      <c r="L147" s="5">
        <f t="shared" si="43"/>
        <v>0.05290968631</v>
      </c>
      <c r="M147" s="4" t="s">
        <v>50</v>
      </c>
      <c r="N147" s="4" t="s">
        <v>58</v>
      </c>
      <c r="O147" s="4"/>
      <c r="P147" s="4"/>
      <c r="Q147" s="4"/>
      <c r="R147" s="5">
        <f aca="true" t="shared" si="44" ref="R147:R152">((D147-D146)^2+(E147-E146)^2+(F147-F146)^2)^0.5</f>
        <v>5.272265410329317</v>
      </c>
      <c r="S147" s="4"/>
      <c r="T147" s="5"/>
      <c r="U147" s="5"/>
    </row>
    <row r="148" spans="1:21" ht="12.75">
      <c r="A148" s="4"/>
      <c r="B148" s="4"/>
      <c r="C148" s="4"/>
      <c r="D148" s="5">
        <v>-31.61759683</v>
      </c>
      <c r="E148" s="5">
        <v>75897.7</v>
      </c>
      <c r="F148" s="5">
        <v>198.8621453</v>
      </c>
      <c r="G148" s="5">
        <f t="shared" si="38"/>
        <v>198.8621453</v>
      </c>
      <c r="H148" s="5">
        <f t="shared" si="39"/>
        <v>75897.7</v>
      </c>
      <c r="I148" s="5">
        <f t="shared" si="40"/>
        <v>31.61759683</v>
      </c>
      <c r="J148" s="5">
        <f t="shared" si="41"/>
        <v>198.8621453</v>
      </c>
      <c r="K148" s="5">
        <f t="shared" si="42"/>
        <v>-472.3000000000029</v>
      </c>
      <c r="L148" s="5">
        <f t="shared" si="43"/>
        <v>31.61759683</v>
      </c>
      <c r="M148" s="4" t="s">
        <v>32</v>
      </c>
      <c r="N148" s="4" t="s">
        <v>39</v>
      </c>
      <c r="O148" s="4"/>
      <c r="P148" s="4"/>
      <c r="Q148" s="4"/>
      <c r="R148" s="5">
        <f t="shared" si="44"/>
        <v>3148.3138459765164</v>
      </c>
      <c r="S148" s="4"/>
      <c r="T148" s="5"/>
      <c r="U148" s="5"/>
    </row>
    <row r="149" spans="1:21" ht="12.75">
      <c r="A149" s="4"/>
      <c r="B149" s="4"/>
      <c r="C149" s="4"/>
      <c r="D149" s="5">
        <v>-51.86767075</v>
      </c>
      <c r="E149" s="5">
        <v>73984.05475</v>
      </c>
      <c r="F149" s="5">
        <v>838.6018571</v>
      </c>
      <c r="G149" s="5">
        <f t="shared" si="38"/>
        <v>838.6018571</v>
      </c>
      <c r="H149" s="5">
        <f t="shared" si="39"/>
        <v>73984.05475</v>
      </c>
      <c r="I149" s="5">
        <f t="shared" si="40"/>
        <v>51.86767075</v>
      </c>
      <c r="J149" s="5">
        <f t="shared" si="41"/>
        <v>838.6018571</v>
      </c>
      <c r="K149" s="5">
        <f t="shared" si="42"/>
        <v>-2385.9452500000043</v>
      </c>
      <c r="L149" s="5">
        <f t="shared" si="43"/>
        <v>51.86767075</v>
      </c>
      <c r="M149" s="4" t="s">
        <v>77</v>
      </c>
      <c r="N149" s="4" t="s">
        <v>74</v>
      </c>
      <c r="O149" s="4" t="s">
        <v>31</v>
      </c>
      <c r="P149" s="4"/>
      <c r="Q149" s="4"/>
      <c r="R149" s="5">
        <f t="shared" si="44"/>
        <v>2017.8491289477715</v>
      </c>
      <c r="S149" s="4"/>
      <c r="T149" s="5"/>
      <c r="U149" s="5"/>
    </row>
    <row r="150" spans="1:21" ht="12.75">
      <c r="A150" s="4"/>
      <c r="B150" s="4"/>
      <c r="C150" s="4"/>
      <c r="D150" s="5">
        <v>-53.42268537</v>
      </c>
      <c r="E150" s="5">
        <v>74017.55116</v>
      </c>
      <c r="F150" s="5">
        <v>687.3219016</v>
      </c>
      <c r="G150" s="5">
        <f t="shared" si="38"/>
        <v>687.3219016</v>
      </c>
      <c r="H150" s="5">
        <f t="shared" si="39"/>
        <v>74017.55116</v>
      </c>
      <c r="I150" s="5">
        <f t="shared" si="40"/>
        <v>53.42268537</v>
      </c>
      <c r="J150" s="5">
        <f t="shared" si="41"/>
        <v>687.3219016</v>
      </c>
      <c r="K150" s="5">
        <f t="shared" si="42"/>
        <v>-2352.4488399999973</v>
      </c>
      <c r="L150" s="5">
        <f t="shared" si="43"/>
        <v>53.42268537</v>
      </c>
      <c r="M150" s="4" t="s">
        <v>78</v>
      </c>
      <c r="N150" s="4" t="s">
        <v>74</v>
      </c>
      <c r="O150" s="4" t="s">
        <v>31</v>
      </c>
      <c r="P150" s="4"/>
      <c r="Q150" s="4"/>
      <c r="R150" s="5">
        <f t="shared" si="44"/>
        <v>154.95177472181123</v>
      </c>
      <c r="S150" s="4"/>
      <c r="T150" s="5"/>
      <c r="U150" s="5"/>
    </row>
    <row r="151" spans="1:21" ht="12.75">
      <c r="A151" s="4"/>
      <c r="B151" s="4"/>
      <c r="C151" s="4"/>
      <c r="D151" s="5">
        <v>-5.082745075</v>
      </c>
      <c r="E151" s="5">
        <v>72911.65</v>
      </c>
      <c r="F151" s="5">
        <v>792.4985739</v>
      </c>
      <c r="G151" s="5">
        <f t="shared" si="38"/>
        <v>792.4985739</v>
      </c>
      <c r="H151" s="5">
        <f t="shared" si="39"/>
        <v>72911.65</v>
      </c>
      <c r="I151" s="5">
        <f t="shared" si="40"/>
        <v>5.082745075</v>
      </c>
      <c r="J151" s="5">
        <f t="shared" si="41"/>
        <v>792.4985739</v>
      </c>
      <c r="K151" s="5">
        <f t="shared" si="42"/>
        <v>-3458.350000000006</v>
      </c>
      <c r="L151" s="5">
        <f t="shared" si="43"/>
        <v>5.082745075</v>
      </c>
      <c r="M151" s="4" t="s">
        <v>50</v>
      </c>
      <c r="N151" s="4" t="s">
        <v>46</v>
      </c>
      <c r="O151" s="4"/>
      <c r="P151" s="4"/>
      <c r="Q151" s="4"/>
      <c r="R151" s="5">
        <f t="shared" si="44"/>
        <v>1111.9425605278316</v>
      </c>
      <c r="S151" s="4"/>
      <c r="T151" s="5"/>
      <c r="U151" s="5"/>
    </row>
    <row r="152" spans="1:27" ht="12.75">
      <c r="A152" s="4"/>
      <c r="B152" s="4"/>
      <c r="C152" s="4"/>
      <c r="D152" s="5">
        <v>-4.863595957</v>
      </c>
      <c r="E152" s="5">
        <v>72906.65</v>
      </c>
      <c r="F152" s="5">
        <v>792.9753924</v>
      </c>
      <c r="G152" s="5">
        <f t="shared" si="38"/>
        <v>792.9753924</v>
      </c>
      <c r="H152" s="5">
        <f t="shared" si="39"/>
        <v>72906.65</v>
      </c>
      <c r="I152" s="5">
        <f t="shared" si="40"/>
        <v>4.863595957</v>
      </c>
      <c r="J152" s="5">
        <f t="shared" si="41"/>
        <v>792.9753924</v>
      </c>
      <c r="K152" s="5">
        <f t="shared" si="42"/>
        <v>-3463.350000000006</v>
      </c>
      <c r="L152" s="5">
        <f t="shared" si="43"/>
        <v>4.863595957</v>
      </c>
      <c r="M152" s="4" t="s">
        <v>74</v>
      </c>
      <c r="N152" s="4" t="s">
        <v>31</v>
      </c>
      <c r="O152" s="4" t="s">
        <v>30</v>
      </c>
      <c r="P152" s="4" t="s">
        <v>11</v>
      </c>
      <c r="Q152" s="4"/>
      <c r="R152" s="5">
        <f t="shared" si="44"/>
        <v>5.027462801241046</v>
      </c>
      <c r="S152" s="4"/>
      <c r="T152" s="5"/>
      <c r="U152" s="5">
        <f>I152-$B$6</f>
        <v>1859.063595957</v>
      </c>
      <c r="AA152" s="17"/>
    </row>
    <row r="153" spans="1:21" ht="12.75">
      <c r="A153" s="4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4"/>
      <c r="N153" s="4"/>
      <c r="O153" s="4"/>
      <c r="P153" s="4"/>
      <c r="Q153" s="4"/>
      <c r="R153" s="5">
        <f>SUM(R147:R152)</f>
        <v>6443.357038385502</v>
      </c>
      <c r="S153" s="4"/>
      <c r="T153" s="5"/>
      <c r="U153" s="5"/>
    </row>
    <row r="154" spans="1:21" ht="12.75">
      <c r="A154" s="4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4"/>
      <c r="N154" s="4"/>
      <c r="O154" s="4"/>
      <c r="P154" s="4"/>
      <c r="Q154" s="4"/>
      <c r="R154" s="4"/>
      <c r="S154" s="4"/>
      <c r="T154" s="5"/>
      <c r="U154" s="5"/>
    </row>
    <row r="155" spans="1:21" ht="12.75">
      <c r="A155" s="4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4"/>
      <c r="N155" s="4"/>
      <c r="O155" s="4"/>
      <c r="P155" s="4"/>
      <c r="Q155" s="4"/>
      <c r="R155" s="4"/>
      <c r="S155" s="4"/>
      <c r="T155" s="5"/>
      <c r="U155" s="5"/>
    </row>
    <row r="156" spans="1:21" ht="12.75">
      <c r="A156" s="4" t="s">
        <v>70</v>
      </c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4"/>
      <c r="N156" s="4"/>
      <c r="O156" s="4"/>
      <c r="P156" s="4"/>
      <c r="Q156" s="4"/>
      <c r="R156" s="4"/>
      <c r="S156" s="4"/>
      <c r="T156" s="5"/>
      <c r="U156" s="5"/>
    </row>
    <row r="157" spans="1:21" ht="12.75">
      <c r="A157" s="4"/>
      <c r="B157" s="4" t="s">
        <v>69</v>
      </c>
      <c r="C157" s="4"/>
      <c r="D157" s="5">
        <v>0</v>
      </c>
      <c r="E157" s="5">
        <v>9220</v>
      </c>
      <c r="F157" s="5">
        <v>9220</v>
      </c>
      <c r="G157" s="5">
        <f>F157</f>
        <v>9220</v>
      </c>
      <c r="H157" s="5">
        <f>E157</f>
        <v>9220</v>
      </c>
      <c r="I157" s="5">
        <f>-D157</f>
        <v>0</v>
      </c>
      <c r="J157" s="5"/>
      <c r="K157" s="5"/>
      <c r="L157" s="5"/>
      <c r="M157" s="4"/>
      <c r="N157" s="4"/>
      <c r="O157" s="4"/>
      <c r="P157" s="4"/>
      <c r="Q157" s="4"/>
      <c r="R157" s="4"/>
      <c r="S157" s="4"/>
      <c r="T157" s="5"/>
      <c r="U157" s="5"/>
    </row>
    <row r="158" spans="1:21" ht="12.75">
      <c r="A158" s="4"/>
      <c r="B158" s="4" t="s">
        <v>71</v>
      </c>
      <c r="C158" s="4"/>
      <c r="D158" s="5">
        <v>0</v>
      </c>
      <c r="E158" s="5">
        <v>9220</v>
      </c>
      <c r="F158" s="5">
        <v>9220</v>
      </c>
      <c r="G158" s="5">
        <f>F158</f>
        <v>9220</v>
      </c>
      <c r="H158" s="5">
        <f>E158</f>
        <v>9220</v>
      </c>
      <c r="I158" s="5">
        <f>-D158</f>
        <v>0</v>
      </c>
      <c r="J158" s="5"/>
      <c r="K158" s="5"/>
      <c r="L158" s="5"/>
      <c r="M158" s="4"/>
      <c r="N158" s="4"/>
      <c r="O158" s="4"/>
      <c r="P158" s="4"/>
      <c r="Q158" s="4"/>
      <c r="R158" s="4"/>
      <c r="S158" s="4"/>
      <c r="T158" s="5"/>
      <c r="U158" s="5"/>
    </row>
    <row r="159" spans="1:21" ht="12.75">
      <c r="A159" s="4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4"/>
      <c r="N159" s="4"/>
      <c r="O159" s="4"/>
      <c r="P159" s="4"/>
      <c r="Q159" s="4"/>
      <c r="R159" s="4"/>
      <c r="S159" s="4"/>
      <c r="T159" s="5"/>
      <c r="U159" s="5"/>
    </row>
    <row r="160" spans="1:21" ht="12.75">
      <c r="A160" s="4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4"/>
      <c r="N160" s="4"/>
      <c r="O160" s="4"/>
      <c r="P160" s="4"/>
      <c r="Q160" s="4"/>
      <c r="R160" s="4"/>
      <c r="S160" s="4"/>
      <c r="T160" s="5"/>
      <c r="U160" s="5"/>
    </row>
    <row r="161" spans="1:21" ht="12.75">
      <c r="A161" s="4" t="s">
        <v>41</v>
      </c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4"/>
      <c r="N161" s="4"/>
      <c r="O161" s="4"/>
      <c r="P161" s="4"/>
      <c r="Q161" s="4"/>
      <c r="R161" s="4"/>
      <c r="S161" s="4"/>
      <c r="T161" s="5"/>
      <c r="U161" s="5"/>
    </row>
    <row r="162" spans="1:21" ht="12.75">
      <c r="A162" s="4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4"/>
      <c r="N162" s="4"/>
      <c r="O162" s="4"/>
      <c r="P162" s="4"/>
      <c r="Q162" s="4"/>
      <c r="R162" s="4"/>
      <c r="S162" s="4"/>
      <c r="T162" s="5"/>
      <c r="U162" s="5"/>
    </row>
    <row r="163" spans="1:21" ht="12.75">
      <c r="A163" s="4"/>
      <c r="B163" s="4" t="s">
        <v>42</v>
      </c>
      <c r="C163" s="4"/>
      <c r="D163" s="5">
        <v>0</v>
      </c>
      <c r="E163" s="5">
        <v>9220</v>
      </c>
      <c r="F163" s="5">
        <v>9220</v>
      </c>
      <c r="G163" s="5">
        <f>F163</f>
        <v>9220</v>
      </c>
      <c r="H163" s="5">
        <f>E163</f>
        <v>9220</v>
      </c>
      <c r="I163" s="5">
        <f>-D163</f>
        <v>0</v>
      </c>
      <c r="J163" s="5"/>
      <c r="K163" s="5"/>
      <c r="L163" s="5"/>
      <c r="M163" s="4"/>
      <c r="N163" s="4"/>
      <c r="O163" s="4"/>
      <c r="P163" s="4"/>
      <c r="Q163" s="4"/>
      <c r="R163" s="4"/>
      <c r="S163" s="4"/>
      <c r="T163" s="5"/>
      <c r="U163" s="5"/>
    </row>
    <row r="164" spans="1:21" ht="12.75">
      <c r="A164" s="4"/>
      <c r="B164" s="4" t="s">
        <v>17</v>
      </c>
      <c r="C164" s="4"/>
      <c r="D164" s="5">
        <v>0</v>
      </c>
      <c r="E164" s="5">
        <v>9369</v>
      </c>
      <c r="F164" s="5">
        <v>0</v>
      </c>
      <c r="G164" s="5">
        <f>F164</f>
        <v>0</v>
      </c>
      <c r="H164" s="5">
        <f>E164</f>
        <v>9369</v>
      </c>
      <c r="I164" s="5">
        <f>-D164</f>
        <v>0</v>
      </c>
      <c r="J164" s="5"/>
      <c r="K164" s="5"/>
      <c r="L164" s="5"/>
      <c r="M164" s="4"/>
      <c r="N164" s="4"/>
      <c r="O164" s="4"/>
      <c r="P164" s="4"/>
      <c r="Q164" s="4"/>
      <c r="R164" s="4"/>
      <c r="S164" s="4"/>
      <c r="T164" s="5"/>
      <c r="U164" s="5"/>
    </row>
    <row r="165" spans="1:21" ht="12.75">
      <c r="A165" s="4"/>
      <c r="B165" s="4" t="s">
        <v>22</v>
      </c>
      <c r="C165" s="4"/>
      <c r="D165" s="5">
        <v>0</v>
      </c>
      <c r="E165" s="5">
        <v>0</v>
      </c>
      <c r="F165" s="5">
        <v>9369</v>
      </c>
      <c r="G165" s="5">
        <f>F165</f>
        <v>9369</v>
      </c>
      <c r="H165" s="5">
        <f>E165</f>
        <v>0</v>
      </c>
      <c r="I165" s="5">
        <f>-D165</f>
        <v>0</v>
      </c>
      <c r="J165" s="5"/>
      <c r="K165" s="5"/>
      <c r="L165" s="5"/>
      <c r="M165" s="4"/>
      <c r="N165" s="4"/>
      <c r="O165" s="4"/>
      <c r="P165" s="4"/>
      <c r="Q165" s="4"/>
      <c r="R165" s="4"/>
      <c r="S165" s="4"/>
      <c r="T165" s="5"/>
      <c r="U165" s="5"/>
    </row>
    <row r="166" spans="1:21" ht="12.75">
      <c r="A166" s="4"/>
      <c r="B166" s="4" t="s">
        <v>34</v>
      </c>
      <c r="C166" s="4"/>
      <c r="D166" s="5">
        <v>0</v>
      </c>
      <c r="E166" s="5">
        <v>0</v>
      </c>
      <c r="F166" s="5">
        <v>76370</v>
      </c>
      <c r="G166" s="5">
        <f>F166</f>
        <v>76370</v>
      </c>
      <c r="H166" s="5">
        <f>E166</f>
        <v>0</v>
      </c>
      <c r="I166" s="5">
        <f>-D166</f>
        <v>0</v>
      </c>
      <c r="J166" s="5"/>
      <c r="K166" s="5"/>
      <c r="L166" s="5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>
      <c r="A167" s="4"/>
      <c r="B167" s="4" t="s">
        <v>35</v>
      </c>
      <c r="C167" s="4"/>
      <c r="D167" s="5">
        <v>0</v>
      </c>
      <c r="E167" s="5">
        <v>76370</v>
      </c>
      <c r="F167" s="5">
        <v>0</v>
      </c>
      <c r="G167" s="5">
        <f>F167</f>
        <v>0</v>
      </c>
      <c r="H167" s="5">
        <f>E167</f>
        <v>76370</v>
      </c>
      <c r="I167" s="5">
        <f>-D167</f>
        <v>0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75" ht="12.75">
      <c r="AA175" s="17"/>
    </row>
    <row r="193" ht="12.75">
      <c r="AA193" s="17"/>
    </row>
    <row r="211" ht="12.75">
      <c r="AA211" s="17"/>
    </row>
    <row r="221" ht="12.75">
      <c r="AA221" s="17"/>
    </row>
    <row r="234" ht="12.75">
      <c r="AA234" s="17"/>
    </row>
  </sheetData>
  <sheetProtection/>
  <printOptions/>
  <pageMargins left="0.75" right="0.75" top="1" bottom="1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iromero</cp:lastModifiedBy>
  <cp:lastPrinted>2010-10-15T23:36:24Z</cp:lastPrinted>
  <dcterms:created xsi:type="dcterms:W3CDTF">2009-05-19T00:01:31Z</dcterms:created>
  <dcterms:modified xsi:type="dcterms:W3CDTF">2010-10-18T17:30:01Z</dcterms:modified>
  <cp:category/>
  <cp:version/>
  <cp:contentType/>
  <cp:contentStatus/>
</cp:coreProperties>
</file>