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1240" yWindow="1080" windowWidth="23250" windowHeight="13170"/>
  </bookViews>
  <sheets>
    <sheet name="READ-ME" sheetId="8" r:id="rId1"/>
    <sheet name="Prism jig settings calculation" sheetId="9" r:id="rId2"/>
    <sheet name="Jigs" sheetId="2" r:id="rId3"/>
    <sheet name="Mass measurements" sheetId="3" r:id="rId4"/>
    <sheet name="Prism measurements" sheetId="7" r:id="rId5"/>
    <sheet name="Prism holder measurements" sheetId="6" r:id="rId6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9"/>
  <c r="H5"/>
  <c r="H6"/>
  <c r="H7"/>
  <c r="H8"/>
  <c r="H9"/>
  <c r="H10"/>
  <c r="H11"/>
  <c r="H12"/>
  <c r="H13"/>
  <c r="H14"/>
  <c r="H15"/>
  <c r="H16"/>
  <c r="H17"/>
  <c r="H18"/>
  <c r="H19"/>
  <c r="H20"/>
  <c r="H3"/>
  <c r="H16" i="3"/>
  <c r="H17"/>
  <c r="H18"/>
  <c r="H19"/>
  <c r="H20"/>
  <c r="F3" i="9"/>
  <c r="E3" i="7"/>
  <c r="F4" i="9"/>
  <c r="E4" i="7"/>
  <c r="F5" i="9"/>
  <c r="E39" i="7"/>
  <c r="F6" i="9"/>
  <c r="E40" i="7"/>
  <c r="F7" i="9"/>
  <c r="E7" i="7"/>
  <c r="F8" i="9"/>
  <c r="E8" i="7"/>
  <c r="F9" i="9"/>
  <c r="E9" i="7"/>
  <c r="F10" i="9"/>
  <c r="E10" i="7"/>
  <c r="F11" i="9"/>
  <c r="E11" i="7"/>
  <c r="F12" i="9"/>
  <c r="E12" i="7"/>
  <c r="F13" i="9"/>
  <c r="E13" i="7"/>
  <c r="F14" i="9"/>
  <c r="E14" i="7"/>
  <c r="F15" i="9"/>
  <c r="E15" i="7"/>
  <c r="F16" i="9"/>
  <c r="E16" i="7"/>
  <c r="F17" i="9"/>
  <c r="E17" i="7"/>
  <c r="F18" i="9"/>
  <c r="E18" i="7"/>
  <c r="F19" i="9"/>
  <c r="E19" i="7"/>
  <c r="F20" i="9"/>
  <c r="E20" i="7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H5" i="3"/>
  <c r="H6"/>
  <c r="H7"/>
  <c r="H8"/>
  <c r="H9"/>
  <c r="H10"/>
  <c r="H11"/>
  <c r="H12"/>
  <c r="H13"/>
  <c r="H14"/>
  <c r="H15"/>
  <c r="H4"/>
  <c r="E5" i="7"/>
  <c r="E6"/>
  <c r="E21"/>
  <c r="E22"/>
  <c r="E23"/>
  <c r="E24"/>
  <c r="E25"/>
  <c r="E26"/>
</calcChain>
</file>

<file path=xl/comments1.xml><?xml version="1.0" encoding="utf-8"?>
<comments xmlns="http://schemas.openxmlformats.org/spreadsheetml/2006/main">
  <authors>
    <author>Marielle van Veggel</author>
    <author>van Veggel</author>
  </authors>
  <commentList>
    <comment ref="F2" authorId="0">
      <text>
        <r>
          <rPr>
            <b/>
            <sz val="9"/>
            <color indexed="81"/>
            <rFont val="Tahoma"/>
          </rPr>
          <t>Marielle van Veggel:</t>
        </r>
        <r>
          <rPr>
            <sz val="9"/>
            <color indexed="81"/>
            <rFont val="Tahoma"/>
          </rPr>
          <t xml:space="preserve">
looks at on which flat the prism will be bonded to determine from which side the jig will reference the mass.</t>
        </r>
      </text>
    </comment>
    <comment ref="G2" authorId="1">
      <text>
        <r>
          <rPr>
            <b/>
            <sz val="10"/>
            <color indexed="81"/>
            <rFont val="Tahoma"/>
          </rPr>
          <t>van Veggel:</t>
        </r>
        <r>
          <rPr>
            <sz val="10"/>
            <color indexed="81"/>
            <rFont val="Tahoma"/>
          </rPr>
          <t xml:space="preserve">
vertical distance from prism apex to COM</t>
        </r>
      </text>
    </comment>
  </commentList>
</comments>
</file>

<file path=xl/sharedStrings.xml><?xml version="1.0" encoding="utf-8"?>
<sst xmlns="http://schemas.openxmlformats.org/spreadsheetml/2006/main" count="243" uniqueCount="121">
  <si>
    <t>Mass no.</t>
  </si>
  <si>
    <t>Bonding jig no.</t>
  </si>
  <si>
    <r>
      <t>x</t>
    </r>
    <r>
      <rPr>
        <b/>
        <i/>
        <vertAlign val="subscript"/>
        <sz val="10"/>
        <rFont val="Arial"/>
        <family val="2"/>
      </rPr>
      <t xml:space="preserve">j1 </t>
    </r>
    <r>
      <rPr>
        <b/>
        <sz val="10"/>
        <rFont val="Arial"/>
        <family val="2"/>
      </rPr>
      <t>[mm]</t>
    </r>
  </si>
  <si>
    <r>
      <t>x</t>
    </r>
    <r>
      <rPr>
        <b/>
        <i/>
        <vertAlign val="subscript"/>
        <sz val="10"/>
        <rFont val="Arial"/>
        <family val="2"/>
      </rPr>
      <t xml:space="preserve">j2 </t>
    </r>
    <r>
      <rPr>
        <b/>
        <sz val="10"/>
        <rFont val="Arial"/>
        <family val="2"/>
      </rPr>
      <t>[mm]</t>
    </r>
  </si>
  <si>
    <t>Flat no.</t>
  </si>
  <si>
    <r>
      <t>D</t>
    </r>
    <r>
      <rPr>
        <b/>
        <i/>
        <vertAlign val="subscript"/>
        <sz val="10"/>
        <rFont val="Arial"/>
        <family val="2"/>
      </rPr>
      <t>screw</t>
    </r>
    <r>
      <rPr>
        <b/>
        <sz val="10"/>
        <rFont val="Arial"/>
        <family val="2"/>
      </rPr>
      <t xml:space="preserve"> [mm]</t>
    </r>
  </si>
  <si>
    <t>Jig no.</t>
  </si>
  <si>
    <t>Quality control document</t>
  </si>
  <si>
    <t>Prism holder no.</t>
  </si>
  <si>
    <r>
      <t>x</t>
    </r>
    <r>
      <rPr>
        <b/>
        <i/>
        <vertAlign val="subscript"/>
        <sz val="10"/>
        <rFont val="Arial"/>
        <family val="2"/>
      </rPr>
      <t>ph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[mm]</t>
    </r>
  </si>
  <si>
    <r>
      <t>h</t>
    </r>
    <r>
      <rPr>
        <b/>
        <i/>
        <vertAlign val="subscript"/>
        <sz val="10"/>
        <rFont val="Arial"/>
        <family val="2"/>
      </rPr>
      <t xml:space="preserve">p </t>
    </r>
    <r>
      <rPr>
        <b/>
        <vertAlign val="subscript"/>
        <sz val="10"/>
        <rFont val="Arial"/>
        <family val="2"/>
      </rPr>
      <t>apex</t>
    </r>
    <r>
      <rPr>
        <b/>
        <sz val="10"/>
        <rFont val="Arial"/>
        <family val="2"/>
      </rPr>
      <t xml:space="preserve"> [mm]</t>
    </r>
  </si>
  <si>
    <t>READ-ME</t>
  </si>
  <si>
    <t>Colour coding</t>
  </si>
  <si>
    <t>Calculated in this spreadsheet</t>
  </si>
  <si>
    <t>Information that could be taken from the GariLynn/Stuart database</t>
  </si>
  <si>
    <t>JIG measurements</t>
  </si>
  <si>
    <t>Mass measurements</t>
  </si>
  <si>
    <t>Prism holder measurements</t>
  </si>
  <si>
    <t>The data in this table should be measured for each prism holder available at the site of bonding.</t>
  </si>
  <si>
    <t>From document a [mm]</t>
  </si>
  <si>
    <t>From document b [mm]</t>
  </si>
  <si>
    <t>Prisms measurements</t>
  </si>
  <si>
    <t>Measured using digital callipers on tooling</t>
  </si>
  <si>
    <t>Calculation of Dscrew [mm]</t>
  </si>
  <si>
    <r>
      <t>w</t>
    </r>
    <r>
      <rPr>
        <b/>
        <i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/2 [mm]</t>
    </r>
  </si>
  <si>
    <t>Pick the mass you would like to bond to and check the measurements for it are in the spreadsheet under the "Mass measurements" sheet</t>
  </si>
  <si>
    <t>Pick the jig you want to use for bonding and check the measurements for it are in the spreadsheet under the "Jigs" sheet</t>
  </si>
  <si>
    <t>Version history</t>
  </si>
  <si>
    <t>v1</t>
  </si>
  <si>
    <t>In this version the masses, ears and jigs used in LASTI are used as examples, but with the correct d-distances for aLIGO (which are different from the LASTI d-values)</t>
  </si>
  <si>
    <t>How to use this spreadsheet for prism bonding</t>
  </si>
  <si>
    <t>Pick the prism you would like to glue and check the measurements for it are in the spreadsheet under the "Prism measurements" sheet</t>
  </si>
  <si>
    <t>Pick the prism holder you want to use for bonding and check the measurements for it are in the spreadsheet under the "Prism holder measurements" sheet</t>
  </si>
  <si>
    <t>Go to the "Prism jig settings calculations" sheet and fill in your choices for this particular bond in the yellow boxes</t>
  </si>
  <si>
    <t xml:space="preserve">Add the name, reference and measurements in the next row in the relevant spreadsheet. </t>
  </si>
  <si>
    <t>Troubleshoot</t>
  </si>
  <si>
    <t>Please contact Marielle van Veggel if you have problems: m.veggel@physics.gla.ac.uk</t>
  </si>
  <si>
    <t>Weight of mass [kg]</t>
  </si>
  <si>
    <t>ARM</t>
  </si>
  <si>
    <t>180ARM</t>
  </si>
  <si>
    <t>See picture below for the meaning of the values to be measured.</t>
  </si>
  <si>
    <t>If bonding on the ARM side</t>
  </si>
  <si>
    <t>If bonding on 180 degrees from ARM</t>
  </si>
  <si>
    <t>BS01</t>
  </si>
  <si>
    <t>BS02</t>
  </si>
  <si>
    <t>BS03</t>
  </si>
  <si>
    <t>BS04</t>
  </si>
  <si>
    <t>BS05</t>
  </si>
  <si>
    <t>BS06</t>
  </si>
  <si>
    <t>FM01</t>
  </si>
  <si>
    <t>FM02</t>
  </si>
  <si>
    <t>FM03</t>
  </si>
  <si>
    <t>Primary prism no.</t>
  </si>
  <si>
    <t>BSFM01</t>
  </si>
  <si>
    <t>BSFM02</t>
  </si>
  <si>
    <t>Q1000008</t>
  </si>
  <si>
    <t>C1000462</t>
  </si>
  <si>
    <t>C1000463</t>
  </si>
  <si>
    <t>C1000465</t>
  </si>
  <si>
    <t>C1000466</t>
  </si>
  <si>
    <t>C1000467</t>
  </si>
  <si>
    <t>C1000468</t>
  </si>
  <si>
    <t>The spreadsheet should now automatically calculate the jig settings Dscrew for this specific bond. For a nominally perfect mass, ear and jig Dscrew = 3.00 mm</t>
  </si>
  <si>
    <t>Pick the side of the mass you wish to bond the prisms to:</t>
  </si>
  <si>
    <t>Adding in measurements for masses, prisms, jigs or prism holders</t>
  </si>
  <si>
    <t>BSFM03</t>
  </si>
  <si>
    <t>Needs filled or checked when starting to bond</t>
  </si>
  <si>
    <t>Nebula Page</t>
  </si>
  <si>
    <t>In case the measurement data for a mass, or jig has to be added before being able to calculate the jig settings for bonding on a prism:</t>
  </si>
  <si>
    <t>note:</t>
  </si>
  <si>
    <t>Drawing of BS and prisms</t>
  </si>
  <si>
    <t>When the BS is the correct way up and you are facing S1, the thick side should be to the left</t>
  </si>
  <si>
    <t>and the arrow should be to the right and pointing towards you.</t>
  </si>
  <si>
    <t>v2</t>
  </si>
  <si>
    <t>As long as the cell is shaded in colour the new data will be picked up automatically.</t>
  </si>
  <si>
    <t>The name for the mass, prism, or jig has to correspond exactly with the name in the calculation sheets otherwise the "vlookup" function will not work.</t>
  </si>
  <si>
    <t>The arrow registration mark (ARM) is on thinnest part and points to S1.</t>
  </si>
  <si>
    <t>The data in this table should be accurate within +/- 0.1 mm for each jig available at the site of bonding.</t>
  </si>
  <si>
    <t>Maximum thickness of mass [mm]</t>
  </si>
  <si>
    <t>Mean thickness  of mass [mm]</t>
  </si>
  <si>
    <t>Wedge angle [°]</t>
  </si>
  <si>
    <t>FM04</t>
  </si>
  <si>
    <t>FM05</t>
  </si>
  <si>
    <t>FM06</t>
  </si>
  <si>
    <t>C1106288</t>
  </si>
  <si>
    <t>C1106289</t>
  </si>
  <si>
    <t>C1106290</t>
  </si>
  <si>
    <t>ARM = side with arrow registration mark</t>
  </si>
  <si>
    <t>180ARM = side opposite arrow</t>
  </si>
  <si>
    <t>Spreadsheet made specific to BS/FM, added in BS and some FM substrate data, used VLOOKUP function to avoid having to sort input data</t>
  </si>
  <si>
    <t>Vendor reference document [linked]</t>
  </si>
  <si>
    <t>In-house reference document</t>
  </si>
  <si>
    <t>E1200464</t>
  </si>
  <si>
    <t>Minimum thickness of mass [mm]</t>
  </si>
  <si>
    <t xml:space="preserve">Red = nominal or unknown values - not actual measurements. </t>
  </si>
  <si>
    <t>These values need to be replaced with measured values before gluing.</t>
  </si>
  <si>
    <t>Prisms 1-24 had grooves that were too round and should not be used.</t>
  </si>
  <si>
    <t xml:space="preserve">Values in the table with red fill are nominal values. </t>
  </si>
  <si>
    <t>To achieve the +/-0.1 mm accuracy they will need to be measured and replaced in the table.</t>
  </si>
  <si>
    <t>When this is done, the red fill should be cleared.</t>
  </si>
  <si>
    <t>BSFM04</t>
  </si>
  <si>
    <t>BSFM05</t>
  </si>
  <si>
    <t>BSFM06</t>
  </si>
  <si>
    <t>x</t>
  </si>
  <si>
    <t>xx</t>
  </si>
  <si>
    <t>xxx</t>
  </si>
  <si>
    <t>xxxx</t>
  </si>
  <si>
    <t>xxxxx</t>
  </si>
  <si>
    <t>Red = placeholder data</t>
  </si>
  <si>
    <t>Side jig set-up*</t>
  </si>
  <si>
    <t>Side jig set up looks at on which flat the prism will be bonded to determine from which side</t>
  </si>
  <si>
    <t>the jig will reference the mass.</t>
  </si>
  <si>
    <t>v3</t>
  </si>
  <si>
    <t>Changed mass average thickness calculation to use in-house max and min thickness measurements, not unreliable vendor max thickness and wedge.</t>
  </si>
  <si>
    <t>v4</t>
  </si>
  <si>
    <t>Data for gluing BS02 at LLO</t>
  </si>
  <si>
    <t>v5</t>
  </si>
  <si>
    <t>v6</t>
  </si>
  <si>
    <t>Comments set into worksheet "Prism jig settings calculation"</t>
  </si>
  <si>
    <t>BS/FM Prism Gluing Jig Settings Calculation Spreadsheet - E1000829-v6</t>
  </si>
  <si>
    <r>
      <t>Corrected formula for Dscrew.  Section '</t>
    </r>
    <r>
      <rPr>
        <i/>
        <sz val="10"/>
        <rFont val="Arial"/>
        <family val="2"/>
      </rPr>
      <t>Mass measurements'!$A$4:$H$20,</t>
    </r>
    <r>
      <rPr>
        <i/>
        <sz val="10"/>
        <color rgb="FFFF0000"/>
        <rFont val="Arial"/>
        <family val="2"/>
      </rPr>
      <t>3</t>
    </r>
    <r>
      <rPr>
        <i/>
        <sz val="10"/>
        <rFont val="Arial"/>
        <family val="2"/>
      </rPr>
      <t>,FALSE</t>
    </r>
    <r>
      <rPr>
        <sz val="10"/>
        <rFont val="Arial"/>
      </rPr>
      <t>, should be A3,</t>
    </r>
    <r>
      <rPr>
        <i/>
        <sz val="10"/>
        <rFont val="Arial"/>
        <family val="2"/>
      </rPr>
      <t>'Mass measurements'!$A$4:$H$20,</t>
    </r>
    <r>
      <rPr>
        <i/>
        <sz val="10"/>
        <color rgb="FF00B050"/>
        <rFont val="Arial"/>
        <family val="2"/>
      </rPr>
      <t>8</t>
    </r>
    <r>
      <rPr>
        <i/>
        <sz val="10"/>
        <rFont val="Arial"/>
        <family val="2"/>
      </rPr>
      <t>,FALSE</t>
    </r>
    <r>
      <rPr>
        <sz val="10"/>
        <rFont val="Arial"/>
      </rPr>
      <t>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</si>
</sst>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Times New Roman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b/>
      <vertAlign val="subscript"/>
      <sz val="10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u/>
      <sz val="10"/>
      <color theme="11"/>
      <name val="Arial"/>
    </font>
    <font>
      <u/>
      <sz val="10"/>
      <name val="Arial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5" borderId="0" xfId="0" applyFill="1"/>
    <xf numFmtId="0" fontId="1" fillId="5" borderId="1" xfId="0" applyFont="1" applyFill="1" applyBorder="1"/>
    <xf numFmtId="0" fontId="4" fillId="5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0" borderId="0" xfId="0" applyFill="1"/>
    <xf numFmtId="0" fontId="12" fillId="0" borderId="0" xfId="0" applyFont="1" applyFill="1"/>
    <xf numFmtId="0" fontId="4" fillId="3" borderId="1" xfId="0" applyFont="1" applyFill="1" applyBorder="1"/>
    <xf numFmtId="0" fontId="0" fillId="2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3" fillId="5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/>
    <xf numFmtId="0" fontId="0" fillId="4" borderId="1" xfId="0" applyFill="1" applyBorder="1" applyProtection="1">
      <protection locked="0"/>
    </xf>
    <xf numFmtId="0" fontId="10" fillId="4" borderId="1" xfId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6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6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6" fillId="6" borderId="1" xfId="0" applyFont="1" applyFill="1" applyBorder="1" applyAlignment="1" applyProtection="1">
      <alignment horizontal="justify" vertical="top" wrapText="1"/>
      <protection locked="0"/>
    </xf>
    <xf numFmtId="164" fontId="0" fillId="0" borderId="0" xfId="0" applyNumberFormat="1"/>
    <xf numFmtId="0" fontId="10" fillId="0" borderId="0" xfId="1" applyAlignment="1" applyProtection="1"/>
    <xf numFmtId="2" fontId="0" fillId="4" borderId="1" xfId="0" applyNumberFormat="1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2" fontId="0" fillId="8" borderId="1" xfId="0" applyNumberFormat="1" applyFill="1" applyBorder="1"/>
    <xf numFmtId="2" fontId="0" fillId="6" borderId="1" xfId="0" applyNumberFormat="1" applyFill="1" applyBorder="1"/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Protection="1">
      <protection locked="0"/>
    </xf>
    <xf numFmtId="0" fontId="6" fillId="7" borderId="1" xfId="0" applyFont="1" applyFill="1" applyBorder="1" applyProtection="1">
      <protection locked="0"/>
    </xf>
    <xf numFmtId="0" fontId="6" fillId="7" borderId="1" xfId="1" applyFont="1" applyFill="1" applyBorder="1" applyAlignment="1" applyProtection="1">
      <protection locked="0"/>
    </xf>
    <xf numFmtId="0" fontId="0" fillId="7" borderId="0" xfId="0" applyFill="1" applyProtection="1">
      <protection locked="0"/>
    </xf>
    <xf numFmtId="0" fontId="16" fillId="7" borderId="1" xfId="1" applyFont="1" applyFill="1" applyBorder="1" applyAlignment="1" applyProtection="1">
      <protection locked="0"/>
    </xf>
    <xf numFmtId="0" fontId="6" fillId="0" borderId="0" xfId="0" applyFont="1"/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0</xdr:rowOff>
    </xdr:from>
    <xdr:to>
      <xdr:col>24</xdr:col>
      <xdr:colOff>241300</xdr:colOff>
      <xdr:row>27</xdr:row>
      <xdr:rowOff>127000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26800" y="0"/>
          <a:ext cx="5168900" cy="488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11</xdr:col>
      <xdr:colOff>25400</xdr:colOff>
      <xdr:row>29</xdr:row>
      <xdr:rowOff>50800</xdr:rowOff>
    </xdr:to>
    <xdr:grpSp>
      <xdr:nvGrpSpPr>
        <xdr:cNvPr id="4116" name="Group 20"/>
        <xdr:cNvGrpSpPr>
          <a:grpSpLocks/>
        </xdr:cNvGrpSpPr>
      </xdr:nvGrpSpPr>
      <xdr:grpSpPr bwMode="auto">
        <a:xfrm>
          <a:off x="0" y="2076450"/>
          <a:ext cx="7083425" cy="2927350"/>
          <a:chOff x="0" y="754"/>
          <a:chExt cx="765" cy="307"/>
        </a:xfrm>
      </xdr:grpSpPr>
      <xdr:pic>
        <xdr:nvPicPr>
          <xdr:cNvPr id="4114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50703" t="16667" r="27734" b="5589"/>
          <a:stretch>
            <a:fillRect/>
          </a:stretch>
        </xdr:blipFill>
        <xdr:spPr bwMode="auto">
          <a:xfrm rot="16200000">
            <a:off x="245" y="509"/>
            <a:ext cx="276" cy="76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xmlns="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sp macro="" textlink="">
        <xdr:nvSpPr>
          <xdr:cNvPr id="4106" name="Line 10"/>
          <xdr:cNvSpPr>
            <a:spLocks noChangeShapeType="1"/>
          </xdr:cNvSpPr>
        </xdr:nvSpPr>
        <xdr:spPr bwMode="auto">
          <a:xfrm>
            <a:off x="316" y="811"/>
            <a:ext cx="0" cy="24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7" name="Line 11"/>
          <xdr:cNvSpPr>
            <a:spLocks noChangeShapeType="1"/>
          </xdr:cNvSpPr>
        </xdr:nvSpPr>
        <xdr:spPr bwMode="auto">
          <a:xfrm>
            <a:off x="253" y="956"/>
            <a:ext cx="0" cy="10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8" name="Line 12"/>
          <xdr:cNvSpPr>
            <a:spLocks noChangeShapeType="1"/>
          </xdr:cNvSpPr>
        </xdr:nvSpPr>
        <xdr:spPr bwMode="auto">
          <a:xfrm>
            <a:off x="252" y="1035"/>
            <a:ext cx="6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 type="triangle" w="lg" len="lg"/>
            <a:tailEnd type="triangle" w="lg" len="lg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09" name="Line 13"/>
          <xdr:cNvSpPr>
            <a:spLocks noChangeShapeType="1"/>
          </xdr:cNvSpPr>
        </xdr:nvSpPr>
        <xdr:spPr bwMode="auto">
          <a:xfrm>
            <a:off x="316" y="1035"/>
            <a:ext cx="200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 type="triangle" w="lg" len="lg"/>
            <a:tailEnd type="triangle" w="lg" len="lg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187" y="1020"/>
            <a:ext cx="32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j1</a:t>
            </a:r>
          </a:p>
        </xdr:txBody>
      </xdr:sp>
      <xdr:sp macro="" textlink="">
        <xdr:nvSpPr>
          <xdr:cNvPr id="4111" name="Line 15"/>
          <xdr:cNvSpPr>
            <a:spLocks noChangeShapeType="1"/>
          </xdr:cNvSpPr>
        </xdr:nvSpPr>
        <xdr:spPr bwMode="auto">
          <a:xfrm>
            <a:off x="515" y="956"/>
            <a:ext cx="0" cy="10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396" y="1019"/>
            <a:ext cx="32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j2</a:t>
            </a:r>
          </a:p>
        </xdr:txBody>
      </xdr:sp>
      <xdr:sp macro="" textlink="">
        <xdr:nvSpPr>
          <xdr:cNvPr id="4115" name="Line 19"/>
          <xdr:cNvSpPr>
            <a:spLocks noChangeShapeType="1"/>
          </xdr:cNvSpPr>
        </xdr:nvSpPr>
        <xdr:spPr bwMode="auto">
          <a:xfrm flipH="1">
            <a:off x="218" y="1035"/>
            <a:ext cx="48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27</xdr:row>
      <xdr:rowOff>139700</xdr:rowOff>
    </xdr:from>
    <xdr:to>
      <xdr:col>14</xdr:col>
      <xdr:colOff>374650</xdr:colOff>
      <xdr:row>49</xdr:row>
      <xdr:rowOff>30480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46700" y="4445000"/>
          <a:ext cx="6089650" cy="32435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501650</xdr:colOff>
      <xdr:row>43</xdr:row>
      <xdr:rowOff>12700</xdr:rowOff>
    </xdr:from>
    <xdr:to>
      <xdr:col>10</xdr:col>
      <xdr:colOff>123825</xdr:colOff>
      <xdr:row>43</xdr:row>
      <xdr:rowOff>12700</xdr:rowOff>
    </xdr:to>
    <xdr:cxnSp macro="">
      <xdr:nvCxnSpPr>
        <xdr:cNvPr id="3" name="Line 13"/>
        <xdr:cNvCxnSpPr/>
      </xdr:nvCxnSpPr>
      <xdr:spPr bwMode="auto">
        <a:xfrm>
          <a:off x="6851650" y="6756400"/>
          <a:ext cx="1641475" cy="0"/>
        </a:xfrm>
        <a:prstGeom prst="line">
          <a:avLst/>
        </a:prstGeom>
        <a:noFill/>
        <a:ln w="19050">
          <a:solidFill>
            <a:srgbClr val="FF0000"/>
          </a:solidFill>
          <a:round/>
          <a:headEnd type="triangle" w="lg" len="lg"/>
          <a:tailEnd type="triangle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8</xdr:col>
      <xdr:colOff>406400</xdr:colOff>
      <xdr:row>42</xdr:row>
      <xdr:rowOff>50800</xdr:rowOff>
    </xdr:from>
    <xdr:to>
      <xdr:col>9</xdr:col>
      <xdr:colOff>220980</xdr:colOff>
      <xdr:row>44</xdr:row>
      <xdr:rowOff>25400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7429500" y="6642100"/>
          <a:ext cx="487680" cy="2794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/>
              <a:ea typeface="ＭＳ 明朝"/>
            </a:rPr>
            <a:t>w</a:t>
          </a:r>
          <a:r>
            <a:rPr lang="en-US" sz="1200" baseline="-25000">
              <a:effectLst/>
              <a:latin typeface="Times New Roman"/>
              <a:ea typeface="ＭＳ 明朝"/>
            </a:rPr>
            <a:t>p</a:t>
          </a:r>
          <a:r>
            <a:rPr lang="en-US" sz="1200">
              <a:effectLst/>
              <a:latin typeface="Times New Roman"/>
              <a:ea typeface="ＭＳ 明朝"/>
            </a:rPr>
            <a:t>/2</a:t>
          </a:r>
          <a:endParaRPr lang="en-AU" sz="1200">
            <a:effectLst/>
            <a:latin typeface="Times New Roman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7</xdr:row>
      <xdr:rowOff>0</xdr:rowOff>
    </xdr:from>
    <xdr:to>
      <xdr:col>11</xdr:col>
      <xdr:colOff>381000</xdr:colOff>
      <xdr:row>38</xdr:row>
      <xdr:rowOff>88900</xdr:rowOff>
    </xdr:to>
    <xdr:pic>
      <xdr:nvPicPr>
        <xdr:cNvPr id="51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016" t="19919" b="7622"/>
        <a:stretch>
          <a:fillRect/>
        </a:stretch>
      </xdr:blipFill>
      <xdr:spPr bwMode="auto">
        <a:xfrm>
          <a:off x="25400" y="1257300"/>
          <a:ext cx="8039100" cy="4813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393700</xdr:colOff>
      <xdr:row>27</xdr:row>
      <xdr:rowOff>114300</xdr:rowOff>
    </xdr:from>
    <xdr:to>
      <xdr:col>4</xdr:col>
      <xdr:colOff>393700</xdr:colOff>
      <xdr:row>36</xdr:row>
      <xdr:rowOff>139700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3365500" y="4419600"/>
          <a:ext cx="0" cy="13970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25400</xdr:colOff>
      <xdr:row>27</xdr:row>
      <xdr:rowOff>114300</xdr:rowOff>
    </xdr:from>
    <xdr:to>
      <xdr:col>5</xdr:col>
      <xdr:colOff>25400</xdr:colOff>
      <xdr:row>36</xdr:row>
      <xdr:rowOff>139700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3670300" y="4419600"/>
          <a:ext cx="0" cy="13970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431800</xdr:colOff>
      <xdr:row>35</xdr:row>
      <xdr:rowOff>127000</xdr:rowOff>
    </xdr:from>
    <xdr:to>
      <xdr:col>4</xdr:col>
      <xdr:colOff>393700</xdr:colOff>
      <xdr:row>35</xdr:row>
      <xdr:rowOff>127000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2730500" y="5651500"/>
          <a:ext cx="63500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393700</xdr:colOff>
      <xdr:row>35</xdr:row>
      <xdr:rowOff>127000</xdr:rowOff>
    </xdr:from>
    <xdr:to>
      <xdr:col>5</xdr:col>
      <xdr:colOff>50800</xdr:colOff>
      <xdr:row>35</xdr:row>
      <xdr:rowOff>127000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>
          <a:off x="3365500" y="5651500"/>
          <a:ext cx="33020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35</xdr:row>
      <xdr:rowOff>127000</xdr:rowOff>
    </xdr:from>
    <xdr:to>
      <xdr:col>5</xdr:col>
      <xdr:colOff>647700</xdr:colOff>
      <xdr:row>35</xdr:row>
      <xdr:rowOff>127000</xdr:rowOff>
    </xdr:to>
    <xdr:sp macro="" textlink="">
      <xdr:nvSpPr>
        <xdr:cNvPr id="5132" name="Line 12"/>
        <xdr:cNvSpPr>
          <a:spLocks noChangeShapeType="1"/>
        </xdr:cNvSpPr>
      </xdr:nvSpPr>
      <xdr:spPr bwMode="auto">
        <a:xfrm flipH="1">
          <a:off x="3657600" y="5651500"/>
          <a:ext cx="63500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444500</xdr:colOff>
      <xdr:row>35</xdr:row>
      <xdr:rowOff>127000</xdr:rowOff>
    </xdr:from>
    <xdr:to>
      <xdr:col>4</xdr:col>
      <xdr:colOff>114300</xdr:colOff>
      <xdr:row>37</xdr:row>
      <xdr:rowOff>139700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2743200" y="5651500"/>
          <a:ext cx="342900" cy="317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docid=2629" TargetMode="External"/><Relationship Id="rId1" Type="http://schemas.openxmlformats.org/officeDocument/2006/relationships/hyperlink" Target="https://nebula.ligo.caltech.edu/optic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C1106289" TargetMode="External"/><Relationship Id="rId3" Type="http://schemas.openxmlformats.org/officeDocument/2006/relationships/hyperlink" Target="https://dcc.ligo.org/cgi-bin/private/DocDB/ShowDocument?docid=C1000465" TargetMode="External"/><Relationship Id="rId7" Type="http://schemas.openxmlformats.org/officeDocument/2006/relationships/hyperlink" Target="https://dcc.ligo.org/cgi-bin/private/DocDB/ShowDocument?docid=C1106288" TargetMode="External"/><Relationship Id="rId12" Type="http://schemas.openxmlformats.org/officeDocument/2006/relationships/oleObject" Target="../embeddings/oleObject3.bin"/><Relationship Id="rId2" Type="http://schemas.openxmlformats.org/officeDocument/2006/relationships/hyperlink" Target="https://dcc.ligo.org/cgi-bin/private/DocDB/ShowDocument?docid=C1000463" TargetMode="External"/><Relationship Id="rId1" Type="http://schemas.openxmlformats.org/officeDocument/2006/relationships/hyperlink" Target="https://dcc.ligo.org/cgi-bin/private/DocDB/ShowDocument?docid=C1000462" TargetMode="External"/><Relationship Id="rId6" Type="http://schemas.openxmlformats.org/officeDocument/2006/relationships/hyperlink" Target="https://dcc.ligo.org/cgi-bin/private/DocDB/ShowDocument?docid=C1000468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dcc.ligo.org/cgi-bin/private/DocDB/ShowDocument?docid=C1000467" TargetMode="External"/><Relationship Id="rId10" Type="http://schemas.openxmlformats.org/officeDocument/2006/relationships/hyperlink" Target="https://dcc.ligo.org/cgi-bin/private/DocDB/ShowDocument?docid=91176" TargetMode="External"/><Relationship Id="rId4" Type="http://schemas.openxmlformats.org/officeDocument/2006/relationships/hyperlink" Target="https://dcc.ligo.org/cgi-bin/private/DocDB/ShowDocument?docid=C1000466" TargetMode="External"/><Relationship Id="rId9" Type="http://schemas.openxmlformats.org/officeDocument/2006/relationships/hyperlink" Target="https://dcc.ligo.org/cgi-bin/private/DocDB/ShowDocument?docid=C110629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12526" TargetMode="External"/><Relationship Id="rId13" Type="http://schemas.openxmlformats.org/officeDocument/2006/relationships/hyperlink" Target="https://dcc.ligo.org/cgi-bin/private/DocDB/ShowDocument?docid=12526" TargetMode="External"/><Relationship Id="rId18" Type="http://schemas.openxmlformats.org/officeDocument/2006/relationships/hyperlink" Target="https://dcc.ligo.org/cgi-bin/private/DocDB/ShowDocument?docid=12526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s://dcc.ligo.org/cgi-bin/private/DocDB/ShowDocument?docid=12526" TargetMode="External"/><Relationship Id="rId21" Type="http://schemas.openxmlformats.org/officeDocument/2006/relationships/hyperlink" Target="https://dcc.ligo.org/cgi-bin/private/DocDB/ShowDocument?docid=12526" TargetMode="External"/><Relationship Id="rId7" Type="http://schemas.openxmlformats.org/officeDocument/2006/relationships/hyperlink" Target="https://dcc.ligo.org/cgi-bin/private/DocDB/ShowDocument?docid=12526" TargetMode="External"/><Relationship Id="rId12" Type="http://schemas.openxmlformats.org/officeDocument/2006/relationships/hyperlink" Target="https://dcc.ligo.org/cgi-bin/private/DocDB/ShowDocument?docid=12526" TargetMode="External"/><Relationship Id="rId17" Type="http://schemas.openxmlformats.org/officeDocument/2006/relationships/hyperlink" Target="https://dcc.ligo.org/cgi-bin/private/DocDB/ShowDocument?docid=12526" TargetMode="External"/><Relationship Id="rId25" Type="http://schemas.openxmlformats.org/officeDocument/2006/relationships/hyperlink" Target="https://dcc.ligo.org/cgi-bin/private/DocDB/ShowDocument?docid=12526" TargetMode="External"/><Relationship Id="rId2" Type="http://schemas.openxmlformats.org/officeDocument/2006/relationships/hyperlink" Target="https://dcc.ligo.org/cgi-bin/private/DocDB/ShowDocument?docid=12526" TargetMode="External"/><Relationship Id="rId16" Type="http://schemas.openxmlformats.org/officeDocument/2006/relationships/hyperlink" Target="https://dcc.ligo.org/cgi-bin/private/DocDB/ShowDocument?docid=12526" TargetMode="External"/><Relationship Id="rId20" Type="http://schemas.openxmlformats.org/officeDocument/2006/relationships/hyperlink" Target="https://dcc.ligo.org/cgi-bin/private/DocDB/ShowDocument?docid=12526" TargetMode="External"/><Relationship Id="rId1" Type="http://schemas.openxmlformats.org/officeDocument/2006/relationships/hyperlink" Target="https://dcc.ligo.org/cgi-bin/private/DocDB/ShowDocument?docid=12526" TargetMode="External"/><Relationship Id="rId6" Type="http://schemas.openxmlformats.org/officeDocument/2006/relationships/hyperlink" Target="https://dcc.ligo.org/cgi-bin/private/DocDB/ShowDocument?docid=12526" TargetMode="External"/><Relationship Id="rId11" Type="http://schemas.openxmlformats.org/officeDocument/2006/relationships/hyperlink" Target="https://dcc.ligo.org/cgi-bin/private/DocDB/ShowDocument?docid=12526" TargetMode="External"/><Relationship Id="rId24" Type="http://schemas.openxmlformats.org/officeDocument/2006/relationships/hyperlink" Target="https://dcc.ligo.org/cgi-bin/private/DocDB/ShowDocument?docid=12526" TargetMode="External"/><Relationship Id="rId5" Type="http://schemas.openxmlformats.org/officeDocument/2006/relationships/hyperlink" Target="https://dcc.ligo.org/cgi-bin/private/DocDB/ShowDocument?docid=12526" TargetMode="External"/><Relationship Id="rId15" Type="http://schemas.openxmlformats.org/officeDocument/2006/relationships/hyperlink" Target="https://dcc.ligo.org/cgi-bin/private/DocDB/ShowDocument?docid=12526" TargetMode="External"/><Relationship Id="rId23" Type="http://schemas.openxmlformats.org/officeDocument/2006/relationships/hyperlink" Target="https://dcc.ligo.org/cgi-bin/private/DocDB/ShowDocument?docid=12526" TargetMode="External"/><Relationship Id="rId10" Type="http://schemas.openxmlformats.org/officeDocument/2006/relationships/hyperlink" Target="https://dcc.ligo.org/cgi-bin/private/DocDB/ShowDocument?docid=12526" TargetMode="External"/><Relationship Id="rId19" Type="http://schemas.openxmlformats.org/officeDocument/2006/relationships/hyperlink" Target="https://dcc.ligo.org/cgi-bin/private/DocDB/ShowDocument?docid=12526" TargetMode="External"/><Relationship Id="rId4" Type="http://schemas.openxmlformats.org/officeDocument/2006/relationships/hyperlink" Target="https://dcc.ligo.org/cgi-bin/private/DocDB/ShowDocument?docid=12526" TargetMode="External"/><Relationship Id="rId9" Type="http://schemas.openxmlformats.org/officeDocument/2006/relationships/hyperlink" Target="https://dcc.ligo.org/cgi-bin/private/DocDB/ShowDocument?docid=12526" TargetMode="External"/><Relationship Id="rId14" Type="http://schemas.openxmlformats.org/officeDocument/2006/relationships/hyperlink" Target="https://dcc.ligo.org/cgi-bin/private/DocDB/ShowDocument?docid=12526" TargetMode="External"/><Relationship Id="rId22" Type="http://schemas.openxmlformats.org/officeDocument/2006/relationships/hyperlink" Target="https://dcc.ligo.org/cgi-bin/private/DocDB/ShowDocument?docid=1252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I8" sqref="I8"/>
    </sheetView>
  </sheetViews>
  <sheetFormatPr defaultColWidth="8.7109375" defaultRowHeight="12.75"/>
  <sheetData>
    <row r="1" spans="1:8" ht="18">
      <c r="A1" s="5" t="s">
        <v>11</v>
      </c>
    </row>
    <row r="3" spans="1:8" ht="15.75">
      <c r="A3" s="6" t="s">
        <v>12</v>
      </c>
    </row>
    <row r="4" spans="1:8" ht="21" customHeight="1">
      <c r="A4" s="7"/>
      <c r="B4" t="s">
        <v>66</v>
      </c>
    </row>
    <row r="5" spans="1:8" ht="19.5" customHeight="1">
      <c r="A5" s="8"/>
      <c r="B5" t="s">
        <v>13</v>
      </c>
    </row>
    <row r="6" spans="1:8" ht="21.75" customHeight="1">
      <c r="A6" s="9"/>
      <c r="B6" t="s">
        <v>14</v>
      </c>
      <c r="H6" s="41" t="s">
        <v>67</v>
      </c>
    </row>
    <row r="7" spans="1:8" ht="21" customHeight="1">
      <c r="A7" s="14"/>
      <c r="B7" t="s">
        <v>22</v>
      </c>
    </row>
    <row r="8" spans="1:8">
      <c r="A8" s="22"/>
    </row>
    <row r="9" spans="1:8" ht="15.75">
      <c r="A9" s="23" t="s">
        <v>27</v>
      </c>
    </row>
    <row r="10" spans="1:8">
      <c r="A10" s="22" t="s">
        <v>28</v>
      </c>
      <c r="B10" t="s">
        <v>29</v>
      </c>
    </row>
    <row r="11" spans="1:8">
      <c r="A11" t="s">
        <v>73</v>
      </c>
      <c r="B11" t="s">
        <v>89</v>
      </c>
    </row>
    <row r="12" spans="1:8">
      <c r="A12" t="s">
        <v>112</v>
      </c>
      <c r="B12" t="s">
        <v>113</v>
      </c>
    </row>
    <row r="13" spans="1:8">
      <c r="A13" t="s">
        <v>114</v>
      </c>
      <c r="B13" t="s">
        <v>115</v>
      </c>
    </row>
    <row r="14" spans="1:8">
      <c r="A14" s="56" t="s">
        <v>116</v>
      </c>
      <c r="B14" s="56" t="s">
        <v>118</v>
      </c>
    </row>
    <row r="15" spans="1:8">
      <c r="A15" s="56" t="s">
        <v>117</v>
      </c>
      <c r="B15" s="56" t="s">
        <v>120</v>
      </c>
    </row>
    <row r="18" spans="1:2" ht="15.75">
      <c r="A18" s="6" t="s">
        <v>30</v>
      </c>
    </row>
    <row r="19" spans="1:2">
      <c r="A19">
        <v>1</v>
      </c>
      <c r="B19" t="s">
        <v>31</v>
      </c>
    </row>
    <row r="20" spans="1:2">
      <c r="A20">
        <v>2</v>
      </c>
      <c r="B20" t="s">
        <v>25</v>
      </c>
    </row>
    <row r="21" spans="1:2">
      <c r="A21">
        <v>3</v>
      </c>
      <c r="B21" t="s">
        <v>63</v>
      </c>
    </row>
    <row r="22" spans="1:2">
      <c r="A22">
        <v>4</v>
      </c>
      <c r="B22" t="s">
        <v>26</v>
      </c>
    </row>
    <row r="23" spans="1:2">
      <c r="A23">
        <v>5</v>
      </c>
      <c r="B23" t="s">
        <v>32</v>
      </c>
    </row>
    <row r="24" spans="1:2">
      <c r="A24">
        <v>6</v>
      </c>
      <c r="B24" t="s">
        <v>33</v>
      </c>
    </row>
    <row r="25" spans="1:2">
      <c r="A25">
        <v>7</v>
      </c>
      <c r="B25" t="s">
        <v>62</v>
      </c>
    </row>
    <row r="27" spans="1:2" ht="15.75">
      <c r="A27" s="6" t="s">
        <v>64</v>
      </c>
    </row>
    <row r="28" spans="1:2">
      <c r="A28" t="s">
        <v>68</v>
      </c>
    </row>
    <row r="29" spans="1:2">
      <c r="A29">
        <v>1</v>
      </c>
      <c r="B29" t="s">
        <v>34</v>
      </c>
    </row>
    <row r="30" spans="1:2">
      <c r="A30">
        <v>2</v>
      </c>
      <c r="B30" t="s">
        <v>74</v>
      </c>
    </row>
    <row r="31" spans="1:2">
      <c r="A31" t="s">
        <v>75</v>
      </c>
    </row>
    <row r="36" spans="1:15" ht="15.75">
      <c r="A36" s="6" t="s">
        <v>35</v>
      </c>
      <c r="N36" s="6" t="s">
        <v>69</v>
      </c>
      <c r="O36" s="41" t="s">
        <v>70</v>
      </c>
    </row>
    <row r="37" spans="1:15">
      <c r="A37" t="s">
        <v>36</v>
      </c>
      <c r="N37">
        <v>1</v>
      </c>
      <c r="O37" t="s">
        <v>76</v>
      </c>
    </row>
    <row r="38" spans="1:15">
      <c r="N38">
        <v>2</v>
      </c>
      <c r="O38" t="s">
        <v>71</v>
      </c>
    </row>
    <row r="39" spans="1:15">
      <c r="O39" t="s">
        <v>72</v>
      </c>
    </row>
  </sheetData>
  <phoneticPr fontId="2" type="noConversion"/>
  <hyperlinks>
    <hyperlink ref="H6" r:id="rId1"/>
    <hyperlink ref="O36" r:id="rId2"/>
  </hyperlinks>
  <pageMargins left="0.75" right="0.75" top="1" bottom="1" header="0.5" footer="0.5"/>
  <pageSetup paperSize="9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I32" sqref="I32"/>
    </sheetView>
  </sheetViews>
  <sheetFormatPr defaultColWidth="8.7109375" defaultRowHeight="12.75"/>
  <cols>
    <col min="1" max="1" width="16.140625" customWidth="1"/>
    <col min="2" max="2" width="8.7109375" customWidth="1"/>
    <col min="4" max="4" width="14.28515625" customWidth="1"/>
    <col min="7" max="7" width="7.7109375" customWidth="1"/>
  </cols>
  <sheetData>
    <row r="1" spans="1:11" ht="15.75">
      <c r="A1" s="6" t="s">
        <v>119</v>
      </c>
    </row>
    <row r="2" spans="1:11" ht="38.25">
      <c r="A2" s="13" t="s">
        <v>0</v>
      </c>
      <c r="B2" s="13" t="s">
        <v>4</v>
      </c>
      <c r="C2" s="4" t="s">
        <v>52</v>
      </c>
      <c r="D2" s="13" t="s">
        <v>6</v>
      </c>
      <c r="E2" s="4" t="s">
        <v>8</v>
      </c>
      <c r="F2" s="12" t="s">
        <v>109</v>
      </c>
      <c r="G2" s="10" t="s">
        <v>10</v>
      </c>
      <c r="H2" s="10" t="s">
        <v>5</v>
      </c>
      <c r="K2" t="s">
        <v>87</v>
      </c>
    </row>
    <row r="3" spans="1:11">
      <c r="A3" s="25" t="s">
        <v>43</v>
      </c>
      <c r="B3" s="25" t="s">
        <v>38</v>
      </c>
      <c r="C3" s="54">
        <v>1</v>
      </c>
      <c r="D3" s="46" t="s">
        <v>53</v>
      </c>
      <c r="E3" s="46">
        <v>1</v>
      </c>
      <c r="F3" s="11" t="str">
        <f t="shared" ref="F3:F20" si="0">IF(B3="ARM","left",IF(B3="180ARM","right","??"))</f>
        <v>left</v>
      </c>
      <c r="G3" s="11">
        <v>0</v>
      </c>
      <c r="H3" s="11">
        <f>IF(F3="left",VLOOKUP(D3,Jigs!$A$3:$C$8,2,FALSE)+VLOOKUP(E3,'Prism holder measurements'!$A$3:$B$6,2,FALSE)+VLOOKUP(C3,'Prism measurements'!$A$3:$E$46,5,FALSE)-VLOOKUP(A3,'Mass measurements'!$A$4:$H$20,8,FALSE)/2,IF(F3="right",VLOOKUP(D3,Jigs!$A$3:$C$8,3,FALSE)-VLOOKUP(E3,'Prism holder measurements'!$A$3:$B$6,2,FALSE)-VLOOKUP(C3,'Prism measurements'!$A$3:$E$46,5,FALSE)-VLOOKUP(A3,'Mass measurements'!$A$4:$H$20,8,FALSE)/2,"??"))</f>
        <v>2.894999999999996</v>
      </c>
      <c r="J3" s="40"/>
      <c r="K3" t="s">
        <v>88</v>
      </c>
    </row>
    <row r="4" spans="1:11">
      <c r="A4" s="25" t="s">
        <v>43</v>
      </c>
      <c r="B4" s="25" t="s">
        <v>39</v>
      </c>
      <c r="C4" s="46">
        <v>2</v>
      </c>
      <c r="D4" s="46" t="s">
        <v>53</v>
      </c>
      <c r="E4" s="46">
        <v>1</v>
      </c>
      <c r="F4" s="11" t="str">
        <f t="shared" si="0"/>
        <v>right</v>
      </c>
      <c r="G4" s="11">
        <v>0</v>
      </c>
      <c r="H4" s="11">
        <f>IF(F4="left",VLOOKUP(D4,Jigs!$A$3:$C$8,2,FALSE)+VLOOKUP(E4,'Prism holder measurements'!$A$3:$B$6,2,FALSE)+VLOOKUP(C4,'Prism measurements'!$A$3:$E$46,5,FALSE)-VLOOKUP(A4,'Mass measurements'!$A$4:$H$20,8,FALSE)/2,IF(F4="right",VLOOKUP(D4,Jigs!$A$3:$C$8,3,FALSE)-VLOOKUP(E4,'Prism holder measurements'!$A$3:$B$6,2,FALSE)-VLOOKUP(C4,'Prism measurements'!$A$3:$E$46,5,FALSE)-VLOOKUP(A4,'Mass measurements'!$A$4:$H$20,8,FALSE)/2,"??"))</f>
        <v>2.990000000000002</v>
      </c>
      <c r="J4" s="40"/>
    </row>
    <row r="5" spans="1:11">
      <c r="A5" s="25" t="s">
        <v>44</v>
      </c>
      <c r="B5" s="25" t="s">
        <v>38</v>
      </c>
      <c r="C5" s="25">
        <v>43</v>
      </c>
      <c r="D5" s="25" t="s">
        <v>53</v>
      </c>
      <c r="E5" s="25">
        <v>1</v>
      </c>
      <c r="F5" s="11" t="str">
        <f t="shared" si="0"/>
        <v>left</v>
      </c>
      <c r="G5" s="11">
        <v>0</v>
      </c>
      <c r="H5" s="11">
        <f>IF(F5="left",VLOOKUP(D5,Jigs!$A$3:$C$8,2,FALSE)+VLOOKUP(E5,'Prism holder measurements'!$A$3:$B$6,2,FALSE)+VLOOKUP(C5,'Prism measurements'!$A$3:$E$46,5,FALSE)-VLOOKUP(A5,'Mass measurements'!$A$4:$H$20,8,FALSE)/2,IF(F5="right",VLOOKUP(D5,Jigs!$A$3:$C$8,3,FALSE)-VLOOKUP(E5,'Prism holder measurements'!$A$3:$B$6,2,FALSE)-VLOOKUP(C5,'Prism measurements'!$A$3:$E$46,5,FALSE)-VLOOKUP(A5,'Mass measurements'!$A$4:$H$20,8,FALSE)/2,"??"))</f>
        <v>2.8235000000000028</v>
      </c>
      <c r="J5" s="40"/>
      <c r="K5" t="s">
        <v>108</v>
      </c>
    </row>
    <row r="6" spans="1:11">
      <c r="A6" s="25" t="s">
        <v>44</v>
      </c>
      <c r="B6" s="25" t="s">
        <v>39</v>
      </c>
      <c r="C6" s="25">
        <v>44</v>
      </c>
      <c r="D6" s="25" t="s">
        <v>53</v>
      </c>
      <c r="E6" s="25">
        <v>1</v>
      </c>
      <c r="F6" s="11" t="str">
        <f t="shared" si="0"/>
        <v>right</v>
      </c>
      <c r="G6" s="11">
        <v>0</v>
      </c>
      <c r="H6" s="11">
        <f>IF(F6="left",VLOOKUP(D6,Jigs!$A$3:$C$8,2,FALSE)+VLOOKUP(E6,'Prism holder measurements'!$A$3:$B$6,2,FALSE)+VLOOKUP(C6,'Prism measurements'!$A$3:$E$46,5,FALSE)-VLOOKUP(A6,'Mass measurements'!$A$4:$H$20,8,FALSE)/2,IF(F6="right",VLOOKUP(D6,Jigs!$A$3:$C$8,3,FALSE)-VLOOKUP(E6,'Prism holder measurements'!$A$3:$B$6,2,FALSE)-VLOOKUP(C6,'Prism measurements'!$A$3:$E$46,5,FALSE)-VLOOKUP(A6,'Mass measurements'!$A$4:$H$20,8,FALSE)/2,"??"))</f>
        <v>3.0320000000000036</v>
      </c>
      <c r="J6" s="40"/>
    </row>
    <row r="7" spans="1:11">
      <c r="A7" s="25" t="s">
        <v>45</v>
      </c>
      <c r="B7" s="25" t="s">
        <v>38</v>
      </c>
      <c r="C7" s="46">
        <v>5</v>
      </c>
      <c r="D7" s="46" t="s">
        <v>53</v>
      </c>
      <c r="E7" s="46">
        <v>1</v>
      </c>
      <c r="F7" s="11" t="str">
        <f t="shared" si="0"/>
        <v>left</v>
      </c>
      <c r="G7" s="11">
        <v>0</v>
      </c>
      <c r="H7" s="11">
        <f>IF(F7="left",VLOOKUP(D7,Jigs!$A$3:$C$8,2,FALSE)+VLOOKUP(E7,'Prism holder measurements'!$A$3:$B$6,2,FALSE)+VLOOKUP(C7,'Prism measurements'!$A$3:$E$46,5,FALSE)-VLOOKUP(A7,'Mass measurements'!$A$4:$H$20,8,FALSE)/2,IF(F7="right",VLOOKUP(D7,Jigs!$A$3:$C$8,3,FALSE)-VLOOKUP(E7,'Prism holder measurements'!$A$3:$B$6,2,FALSE)-VLOOKUP(C7,'Prism measurements'!$A$3:$E$46,5,FALSE)-VLOOKUP(A7,'Mass measurements'!$A$4:$H$20,8,FALSE)/2,"??"))</f>
        <v>2.7199999999999989</v>
      </c>
      <c r="J7" s="40"/>
      <c r="K7" t="s">
        <v>110</v>
      </c>
    </row>
    <row r="8" spans="1:11">
      <c r="A8" s="25" t="s">
        <v>45</v>
      </c>
      <c r="B8" s="25" t="s">
        <v>39</v>
      </c>
      <c r="C8" s="46">
        <v>6</v>
      </c>
      <c r="D8" s="46" t="s">
        <v>53</v>
      </c>
      <c r="E8" s="46">
        <v>1</v>
      </c>
      <c r="F8" s="11" t="str">
        <f t="shared" si="0"/>
        <v>right</v>
      </c>
      <c r="G8" s="11">
        <v>0</v>
      </c>
      <c r="H8" s="11">
        <f>IF(F8="left",VLOOKUP(D8,Jigs!$A$3:$C$8,2,FALSE)+VLOOKUP(E8,'Prism holder measurements'!$A$3:$B$6,2,FALSE)+VLOOKUP(C8,'Prism measurements'!$A$3:$E$46,5,FALSE)-VLOOKUP(A8,'Mass measurements'!$A$4:$H$20,8,FALSE)/2,IF(F8="right",VLOOKUP(D8,Jigs!$A$3:$C$8,3,FALSE)-VLOOKUP(E8,'Prism holder measurements'!$A$3:$B$6,2,FALSE)-VLOOKUP(C8,'Prism measurements'!$A$3:$E$46,5,FALSE)-VLOOKUP(A8,'Mass measurements'!$A$4:$H$20,8,FALSE)/2,"??"))</f>
        <v>3.0300000000000011</v>
      </c>
      <c r="J8" s="40"/>
      <c r="K8" t="s">
        <v>111</v>
      </c>
    </row>
    <row r="9" spans="1:11">
      <c r="A9" s="25" t="s">
        <v>46</v>
      </c>
      <c r="B9" s="25" t="s">
        <v>38</v>
      </c>
      <c r="C9" s="46">
        <v>7</v>
      </c>
      <c r="D9" s="46" t="s">
        <v>53</v>
      </c>
      <c r="E9" s="46">
        <v>1</v>
      </c>
      <c r="F9" s="11" t="str">
        <f t="shared" si="0"/>
        <v>left</v>
      </c>
      <c r="G9" s="11">
        <v>0</v>
      </c>
      <c r="H9" s="11">
        <f>IF(F9="left",VLOOKUP(D9,Jigs!$A$3:$C$8,2,FALSE)+VLOOKUP(E9,'Prism holder measurements'!$A$3:$B$6,2,FALSE)+VLOOKUP(C9,'Prism measurements'!$A$3:$E$46,5,FALSE)-VLOOKUP(A9,'Mass measurements'!$A$4:$H$20,8,FALSE)/2,IF(F9="right",VLOOKUP(D9,Jigs!$A$3:$C$8,3,FALSE)-VLOOKUP(E9,'Prism holder measurements'!$A$3:$B$6,2,FALSE)-VLOOKUP(C9,'Prism measurements'!$A$3:$E$46,5,FALSE)-VLOOKUP(A9,'Mass measurements'!$A$4:$H$20,8,FALSE)/2,"??"))</f>
        <v>2.894999999999996</v>
      </c>
      <c r="J9" s="40"/>
    </row>
    <row r="10" spans="1:11">
      <c r="A10" s="25" t="s">
        <v>46</v>
      </c>
      <c r="B10" s="25" t="s">
        <v>39</v>
      </c>
      <c r="C10" s="46">
        <v>8</v>
      </c>
      <c r="D10" s="46" t="s">
        <v>53</v>
      </c>
      <c r="E10" s="46">
        <v>1</v>
      </c>
      <c r="F10" s="11" t="str">
        <f t="shared" si="0"/>
        <v>right</v>
      </c>
      <c r="G10" s="11">
        <v>0</v>
      </c>
      <c r="H10" s="11">
        <f>IF(F10="left",VLOOKUP(D10,Jigs!$A$3:$C$8,2,FALSE)+VLOOKUP(E10,'Prism holder measurements'!$A$3:$B$6,2,FALSE)+VLOOKUP(C10,'Prism measurements'!$A$3:$E$46,5,FALSE)-VLOOKUP(A10,'Mass measurements'!$A$4:$H$20,8,FALSE)/2,IF(F10="right",VLOOKUP(D10,Jigs!$A$3:$C$8,3,FALSE)-VLOOKUP(E10,'Prism holder measurements'!$A$3:$B$6,2,FALSE)-VLOOKUP(C10,'Prism measurements'!$A$3:$E$46,5,FALSE)-VLOOKUP(A10,'Mass measurements'!$A$4:$H$20,8,FALSE)/2,"??"))</f>
        <v>3.1400000000000006</v>
      </c>
      <c r="J10" s="40"/>
    </row>
    <row r="11" spans="1:11">
      <c r="A11" s="25" t="s">
        <v>47</v>
      </c>
      <c r="B11" s="25" t="s">
        <v>38</v>
      </c>
      <c r="C11" s="46">
        <v>9</v>
      </c>
      <c r="D11" s="46" t="s">
        <v>53</v>
      </c>
      <c r="E11" s="46">
        <v>1</v>
      </c>
      <c r="F11" s="11" t="str">
        <f t="shared" si="0"/>
        <v>left</v>
      </c>
      <c r="G11" s="11">
        <v>0</v>
      </c>
      <c r="H11" s="11">
        <f>IF(F11="left",VLOOKUP(D11,Jigs!$A$3:$C$8,2,FALSE)+VLOOKUP(E11,'Prism holder measurements'!$A$3:$B$6,2,FALSE)+VLOOKUP(C11,'Prism measurements'!$A$3:$E$46,5,FALSE)-VLOOKUP(A11,'Mass measurements'!$A$4:$H$20,8,FALSE)/2,IF(F11="right",VLOOKUP(D11,Jigs!$A$3:$C$8,3,FALSE)-VLOOKUP(E11,'Prism holder measurements'!$A$3:$B$6,2,FALSE)-VLOOKUP(C11,'Prism measurements'!$A$3:$E$46,5,FALSE)-VLOOKUP(A11,'Mass measurements'!$A$4:$H$20,8,FALSE)/2,"??"))</f>
        <v>2.9699999999999989</v>
      </c>
      <c r="J11" s="40"/>
    </row>
    <row r="12" spans="1:11">
      <c r="A12" s="25" t="s">
        <v>47</v>
      </c>
      <c r="B12" s="25" t="s">
        <v>39</v>
      </c>
      <c r="C12" s="46">
        <v>10</v>
      </c>
      <c r="D12" s="46" t="s">
        <v>53</v>
      </c>
      <c r="E12" s="46">
        <v>1</v>
      </c>
      <c r="F12" s="11" t="str">
        <f t="shared" si="0"/>
        <v>right</v>
      </c>
      <c r="G12" s="11">
        <v>0</v>
      </c>
      <c r="H12" s="11">
        <f>IF(F12="left",VLOOKUP(D12,Jigs!$A$3:$C$8,2,FALSE)+VLOOKUP(E12,'Prism holder measurements'!$A$3:$B$6,2,FALSE)+VLOOKUP(C12,'Prism measurements'!$A$3:$E$46,5,FALSE)-VLOOKUP(A12,'Mass measurements'!$A$4:$H$20,8,FALSE)/2,IF(F12="right",VLOOKUP(D12,Jigs!$A$3:$C$8,3,FALSE)-VLOOKUP(E12,'Prism holder measurements'!$A$3:$B$6,2,FALSE)-VLOOKUP(C12,'Prism measurements'!$A$3:$E$46,5,FALSE)-VLOOKUP(A12,'Mass measurements'!$A$4:$H$20,8,FALSE)/2,"??"))</f>
        <v>3.3250000000000028</v>
      </c>
      <c r="J12" s="40"/>
    </row>
    <row r="13" spans="1:11">
      <c r="A13" s="25" t="s">
        <v>48</v>
      </c>
      <c r="B13" s="25" t="s">
        <v>38</v>
      </c>
      <c r="C13" s="46">
        <v>11</v>
      </c>
      <c r="D13" s="46" t="s">
        <v>53</v>
      </c>
      <c r="E13" s="46">
        <v>1</v>
      </c>
      <c r="F13" s="11" t="str">
        <f t="shared" si="0"/>
        <v>left</v>
      </c>
      <c r="G13" s="11">
        <v>0</v>
      </c>
      <c r="H13" s="11">
        <f>IF(F13="left",VLOOKUP(D13,Jigs!$A$3:$C$8,2,FALSE)+VLOOKUP(E13,'Prism holder measurements'!$A$3:$B$6,2,FALSE)+VLOOKUP(C13,'Prism measurements'!$A$3:$E$46,5,FALSE)-VLOOKUP(A13,'Mass measurements'!$A$4:$H$20,8,FALSE)/2,IF(F13="right",VLOOKUP(D13,Jigs!$A$3:$C$8,3,FALSE)-VLOOKUP(E13,'Prism holder measurements'!$A$3:$B$6,2,FALSE)-VLOOKUP(C13,'Prism measurements'!$A$3:$E$46,5,FALSE)-VLOOKUP(A13,'Mass measurements'!$A$4:$H$20,8,FALSE)/2,"??"))</f>
        <v>2.7150000000000034</v>
      </c>
      <c r="J13" s="40"/>
    </row>
    <row r="14" spans="1:11">
      <c r="A14" s="25" t="s">
        <v>48</v>
      </c>
      <c r="B14" s="25" t="s">
        <v>39</v>
      </c>
      <c r="C14" s="46">
        <v>12</v>
      </c>
      <c r="D14" s="46" t="s">
        <v>53</v>
      </c>
      <c r="E14" s="46">
        <v>1</v>
      </c>
      <c r="F14" s="11" t="str">
        <f t="shared" si="0"/>
        <v>right</v>
      </c>
      <c r="G14" s="11">
        <v>0</v>
      </c>
      <c r="H14" s="11">
        <f>IF(F14="left",VLOOKUP(D14,Jigs!$A$3:$C$8,2,FALSE)+VLOOKUP(E14,'Prism holder measurements'!$A$3:$B$6,2,FALSE)+VLOOKUP(C14,'Prism measurements'!$A$3:$E$46,5,FALSE)-VLOOKUP(A14,'Mass measurements'!$A$4:$H$20,8,FALSE)/2,IF(F14="right",VLOOKUP(D14,Jigs!$A$3:$C$8,3,FALSE)-VLOOKUP(E14,'Prism holder measurements'!$A$3:$B$6,2,FALSE)-VLOOKUP(C14,'Prism measurements'!$A$3:$E$46,5,FALSE)-VLOOKUP(A14,'Mass measurements'!$A$4:$H$20,8,FALSE)/2,"??"))</f>
        <v>3.3599999999999994</v>
      </c>
      <c r="J14" s="40"/>
    </row>
    <row r="15" spans="1:11">
      <c r="A15" s="25" t="s">
        <v>49</v>
      </c>
      <c r="B15" s="25" t="s">
        <v>38</v>
      </c>
      <c r="C15" s="46">
        <v>13</v>
      </c>
      <c r="D15" s="46" t="s">
        <v>53</v>
      </c>
      <c r="E15" s="46">
        <v>1</v>
      </c>
      <c r="F15" s="11" t="str">
        <f t="shared" si="0"/>
        <v>left</v>
      </c>
      <c r="G15" s="11">
        <v>0</v>
      </c>
      <c r="H15" s="11">
        <f>IF(F15="left",VLOOKUP(D15,Jigs!$A$3:$C$8,2,FALSE)+VLOOKUP(E15,'Prism holder measurements'!$A$3:$B$6,2,FALSE)+VLOOKUP(C15,'Prism measurements'!$A$3:$E$46,5,FALSE)-VLOOKUP(A15,'Mass measurements'!$A$4:$H$20,8,FALSE)/2,IF(F15="right",VLOOKUP(D15,Jigs!$A$3:$C$8,3,FALSE)-VLOOKUP(E15,'Prism holder measurements'!$A$3:$B$6,2,FALSE)-VLOOKUP(C15,'Prism measurements'!$A$3:$E$46,5,FALSE)-VLOOKUP(A15,'Mass measurements'!$A$4:$H$20,8,FALSE)/2,"??"))</f>
        <v>2.7849999999999966</v>
      </c>
      <c r="J15" s="40"/>
    </row>
    <row r="16" spans="1:11">
      <c r="A16" s="25" t="s">
        <v>49</v>
      </c>
      <c r="B16" s="25" t="s">
        <v>39</v>
      </c>
      <c r="C16" s="46">
        <v>14</v>
      </c>
      <c r="D16" s="46" t="s">
        <v>53</v>
      </c>
      <c r="E16" s="46">
        <v>1</v>
      </c>
      <c r="F16" s="11" t="str">
        <f t="shared" si="0"/>
        <v>right</v>
      </c>
      <c r="G16" s="11">
        <v>0</v>
      </c>
      <c r="H16" s="11">
        <f>IF(F16="left",VLOOKUP(D16,Jigs!$A$3:$C$8,2,FALSE)+VLOOKUP(E16,'Prism holder measurements'!$A$3:$B$6,2,FALSE)+VLOOKUP(C16,'Prism measurements'!$A$3:$E$46,5,FALSE)-VLOOKUP(A16,'Mass measurements'!$A$4:$H$20,8,FALSE)/2,IF(F16="right",VLOOKUP(D16,Jigs!$A$3:$C$8,3,FALSE)-VLOOKUP(E16,'Prism holder measurements'!$A$3:$B$6,2,FALSE)-VLOOKUP(C16,'Prism measurements'!$A$3:$E$46,5,FALSE)-VLOOKUP(A16,'Mass measurements'!$A$4:$H$20,8,FALSE)/2,"??"))</f>
        <v>3.2150000000000034</v>
      </c>
      <c r="J16" s="40"/>
    </row>
    <row r="17" spans="1:10">
      <c r="A17" s="25" t="s">
        <v>50</v>
      </c>
      <c r="B17" s="25" t="s">
        <v>38</v>
      </c>
      <c r="C17" s="46">
        <v>15</v>
      </c>
      <c r="D17" s="46" t="s">
        <v>53</v>
      </c>
      <c r="E17" s="46">
        <v>1</v>
      </c>
      <c r="F17" s="11" t="str">
        <f t="shared" si="0"/>
        <v>left</v>
      </c>
      <c r="G17" s="11">
        <v>0</v>
      </c>
      <c r="H17" s="11">
        <f>IF(F17="left",VLOOKUP(D17,Jigs!$A$3:$C$8,2,FALSE)+VLOOKUP(E17,'Prism holder measurements'!$A$3:$B$6,2,FALSE)+VLOOKUP(C17,'Prism measurements'!$A$3:$E$46,5,FALSE)-VLOOKUP(A17,'Mass measurements'!$A$4:$H$20,8,FALSE)/2,IF(F17="right",VLOOKUP(D17,Jigs!$A$3:$C$8,3,FALSE)-VLOOKUP(E17,'Prism holder measurements'!$A$3:$B$6,2,FALSE)-VLOOKUP(C17,'Prism measurements'!$A$3:$E$46,5,FALSE)-VLOOKUP(A17,'Mass measurements'!$A$4:$H$20,8,FALSE)/2,"??"))</f>
        <v>2.8149999999999977</v>
      </c>
      <c r="J17" s="40"/>
    </row>
    <row r="18" spans="1:10">
      <c r="A18" s="25" t="s">
        <v>50</v>
      </c>
      <c r="B18" s="25" t="s">
        <v>39</v>
      </c>
      <c r="C18" s="46">
        <v>16</v>
      </c>
      <c r="D18" s="46" t="s">
        <v>53</v>
      </c>
      <c r="E18" s="46">
        <v>1</v>
      </c>
      <c r="F18" s="11" t="str">
        <f t="shared" si="0"/>
        <v>right</v>
      </c>
      <c r="G18" s="11">
        <v>0</v>
      </c>
      <c r="H18" s="11">
        <f>IF(F18="left",VLOOKUP(D18,Jigs!$A$3:$C$8,2,FALSE)+VLOOKUP(E18,'Prism holder measurements'!$A$3:$B$6,2,FALSE)+VLOOKUP(C18,'Prism measurements'!$A$3:$E$46,5,FALSE)-VLOOKUP(A18,'Mass measurements'!$A$4:$H$20,8,FALSE)/2,IF(F18="right",VLOOKUP(D18,Jigs!$A$3:$C$8,3,FALSE)-VLOOKUP(E18,'Prism holder measurements'!$A$3:$B$6,2,FALSE)-VLOOKUP(C18,'Prism measurements'!$A$3:$E$46,5,FALSE)-VLOOKUP(A18,'Mass measurements'!$A$4:$H$20,8,FALSE)/2,"??"))</f>
        <v>3.085000000000008</v>
      </c>
      <c r="J18" s="40"/>
    </row>
    <row r="19" spans="1:10">
      <c r="A19" s="25" t="s">
        <v>51</v>
      </c>
      <c r="B19" s="25" t="s">
        <v>38</v>
      </c>
      <c r="C19" s="46">
        <v>17</v>
      </c>
      <c r="D19" s="46" t="s">
        <v>53</v>
      </c>
      <c r="E19" s="46">
        <v>1</v>
      </c>
      <c r="F19" s="11" t="str">
        <f t="shared" si="0"/>
        <v>left</v>
      </c>
      <c r="G19" s="11">
        <v>0</v>
      </c>
      <c r="H19" s="11">
        <f>IF(F19="left",VLOOKUP(D19,Jigs!$A$3:$C$8,2,FALSE)+VLOOKUP(E19,'Prism holder measurements'!$A$3:$B$6,2,FALSE)+VLOOKUP(C19,'Prism measurements'!$A$3:$E$46,5,FALSE)-VLOOKUP(A19,'Mass measurements'!$A$4:$H$20,8,FALSE)/2,IF(F19="right",VLOOKUP(D19,Jigs!$A$3:$C$8,3,FALSE)-VLOOKUP(E19,'Prism holder measurements'!$A$3:$B$6,2,FALSE)-VLOOKUP(C19,'Prism measurements'!$A$3:$E$46,5,FALSE)-VLOOKUP(A19,'Mass measurements'!$A$4:$H$20,8,FALSE)/2,"??"))</f>
        <v>2.9500000000000028</v>
      </c>
      <c r="J19" s="40"/>
    </row>
    <row r="20" spans="1:10">
      <c r="A20" s="25" t="s">
        <v>51</v>
      </c>
      <c r="B20" s="25" t="s">
        <v>39</v>
      </c>
      <c r="C20" s="46">
        <v>18</v>
      </c>
      <c r="D20" s="46" t="s">
        <v>53</v>
      </c>
      <c r="E20" s="46">
        <v>1</v>
      </c>
      <c r="F20" s="11" t="str">
        <f t="shared" si="0"/>
        <v>right</v>
      </c>
      <c r="G20" s="11">
        <v>0</v>
      </c>
      <c r="H20" s="11">
        <f>IF(F20="left",VLOOKUP(D20,Jigs!$A$3:$C$8,2,FALSE)+VLOOKUP(E20,'Prism holder measurements'!$A$3:$B$6,2,FALSE)+VLOOKUP(C20,'Prism measurements'!$A$3:$E$46,5,FALSE)-VLOOKUP(A20,'Mass measurements'!$A$4:$H$20,8,FALSE)/2,IF(F20="right",VLOOKUP(D20,Jigs!$A$3:$C$8,3,FALSE)-VLOOKUP(E20,'Prism holder measurements'!$A$3:$B$6,2,FALSE)-VLOOKUP(C20,'Prism measurements'!$A$3:$E$46,5,FALSE)-VLOOKUP(A20,'Mass measurements'!$A$4:$H$20,8,FALSE)/2,"??"))</f>
        <v>3.335000000000008</v>
      </c>
      <c r="J20" s="40"/>
    </row>
    <row r="24" spans="1:10">
      <c r="A24" s="1" t="s">
        <v>23</v>
      </c>
    </row>
    <row r="25" spans="1:10">
      <c r="A25" t="s">
        <v>41</v>
      </c>
    </row>
    <row r="30" spans="1:10">
      <c r="A30" t="s">
        <v>42</v>
      </c>
    </row>
    <row r="35" spans="1:1">
      <c r="A35" s="1"/>
    </row>
  </sheetData>
  <sheetProtection formatCells="0" formatColumns="0" formatRows="0" sort="0"/>
  <phoneticPr fontId="2" type="noConversion"/>
  <pageMargins left="0.75" right="0.75" top="1" bottom="1" header="0.5" footer="0.5"/>
  <pageSetup paperSize="9" orientation="portrait" horizontalDpi="4294967293" verticalDpi="4294967293"/>
  <legacyDrawing r:id="rId1"/>
  <oleObjects>
    <oleObject progId="Equation.3" shapeId="6147" r:id="rId2"/>
    <oleObject progId="Equation.3" shapeId="6148" r:id="rId3"/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4" sqref="C4:C8"/>
    </sheetView>
  </sheetViews>
  <sheetFormatPr defaultColWidth="8.7109375" defaultRowHeight="12.75"/>
  <cols>
    <col min="1" max="1" width="17.7109375" customWidth="1"/>
    <col min="2" max="2" width="7.7109375" customWidth="1"/>
    <col min="3" max="3" width="8" customWidth="1"/>
    <col min="4" max="4" width="11.42578125" bestFit="1" customWidth="1"/>
  </cols>
  <sheetData>
    <row r="1" spans="1:4" s="6" customFormat="1" ht="15.75">
      <c r="A1" s="6" t="s">
        <v>15</v>
      </c>
    </row>
    <row r="2" spans="1:4" ht="27">
      <c r="A2" s="15" t="s">
        <v>1</v>
      </c>
      <c r="B2" s="16" t="s">
        <v>2</v>
      </c>
      <c r="C2" s="16" t="s">
        <v>3</v>
      </c>
      <c r="D2" s="31"/>
    </row>
    <row r="3" spans="1:4" ht="12.75" customHeight="1">
      <c r="A3" s="26" t="s">
        <v>53</v>
      </c>
      <c r="B3" s="50">
        <v>16</v>
      </c>
      <c r="C3" s="50">
        <v>50.02</v>
      </c>
      <c r="D3" s="35"/>
    </row>
    <row r="4" spans="1:4">
      <c r="A4" s="26" t="s">
        <v>54</v>
      </c>
      <c r="B4" s="39">
        <v>16</v>
      </c>
      <c r="C4" s="39">
        <v>50</v>
      </c>
      <c r="D4" s="32" t="s">
        <v>97</v>
      </c>
    </row>
    <row r="5" spans="1:4">
      <c r="A5" s="26" t="s">
        <v>65</v>
      </c>
      <c r="B5" s="39">
        <v>16</v>
      </c>
      <c r="C5" s="39">
        <v>50</v>
      </c>
      <c r="D5" s="32" t="s">
        <v>98</v>
      </c>
    </row>
    <row r="6" spans="1:4" ht="12.75" customHeight="1">
      <c r="A6" s="27" t="s">
        <v>100</v>
      </c>
      <c r="B6" s="39">
        <v>16</v>
      </c>
      <c r="C6" s="39">
        <v>50</v>
      </c>
      <c r="D6" s="51" t="s">
        <v>99</v>
      </c>
    </row>
    <row r="7" spans="1:4" ht="12.75" customHeight="1">
      <c r="A7" s="27" t="s">
        <v>101</v>
      </c>
      <c r="B7" s="39">
        <v>16</v>
      </c>
      <c r="C7" s="39">
        <v>50</v>
      </c>
      <c r="D7" s="3"/>
    </row>
    <row r="8" spans="1:4" ht="15.75">
      <c r="A8" s="27" t="s">
        <v>102</v>
      </c>
      <c r="B8" s="39">
        <v>16</v>
      </c>
      <c r="C8" s="39">
        <v>50</v>
      </c>
    </row>
    <row r="9" spans="1:4">
      <c r="A9" t="s">
        <v>77</v>
      </c>
    </row>
    <row r="10" spans="1:4">
      <c r="A10" t="s">
        <v>40</v>
      </c>
    </row>
  </sheetData>
  <sheetProtection sheet="1" objects="1" scenarios="1" formatCells="0" formatColumns="0" formatRows="0" insertRows="0" deleteRows="0" sort="0"/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6" sqref="K16"/>
    </sheetView>
  </sheetViews>
  <sheetFormatPr defaultColWidth="8.7109375" defaultRowHeight="12.75"/>
  <cols>
    <col min="1" max="1" width="12.7109375" customWidth="1"/>
    <col min="2" max="3" width="16.42578125" customWidth="1"/>
    <col min="4" max="4" width="10.28515625" customWidth="1"/>
    <col min="5" max="7" width="16.42578125" customWidth="1"/>
    <col min="8" max="8" width="12.7109375" customWidth="1"/>
  </cols>
  <sheetData>
    <row r="1" spans="1:10" ht="15.75">
      <c r="A1" s="6" t="s">
        <v>16</v>
      </c>
    </row>
    <row r="2" spans="1:10" ht="51">
      <c r="A2" s="21" t="s">
        <v>0</v>
      </c>
      <c r="B2" s="21" t="s">
        <v>90</v>
      </c>
      <c r="C2" s="21" t="s">
        <v>80</v>
      </c>
      <c r="D2" s="21" t="s">
        <v>37</v>
      </c>
      <c r="E2" s="21" t="s">
        <v>91</v>
      </c>
      <c r="F2" s="21" t="s">
        <v>78</v>
      </c>
      <c r="G2" s="21" t="s">
        <v>93</v>
      </c>
      <c r="H2" s="21" t="s">
        <v>79</v>
      </c>
    </row>
    <row r="3" spans="1:10" s="2" customFormat="1">
      <c r="A3" s="20"/>
      <c r="B3" s="20"/>
      <c r="C3" s="20"/>
      <c r="D3" s="20"/>
      <c r="E3" s="20"/>
      <c r="F3" s="20"/>
      <c r="G3" s="20"/>
      <c r="H3" s="20"/>
    </row>
    <row r="4" spans="1:10">
      <c r="A4" s="29" t="s">
        <v>43</v>
      </c>
      <c r="B4" s="30" t="s">
        <v>56</v>
      </c>
      <c r="C4" s="43">
        <v>7.0000000000000007E-2</v>
      </c>
      <c r="D4" s="29">
        <v>14.195</v>
      </c>
      <c r="E4" s="55" t="s">
        <v>103</v>
      </c>
      <c r="F4" s="44">
        <v>60</v>
      </c>
      <c r="G4" s="44">
        <v>60</v>
      </c>
      <c r="H4" s="42">
        <f>(F4+G4)/2</f>
        <v>60</v>
      </c>
    </row>
    <row r="5" spans="1:10">
      <c r="A5" s="29" t="s">
        <v>44</v>
      </c>
      <c r="B5" s="30" t="s">
        <v>57</v>
      </c>
      <c r="C5" s="43">
        <v>7.0000000000000007E-2</v>
      </c>
      <c r="D5" s="29">
        <v>14.211</v>
      </c>
      <c r="E5" s="30" t="s">
        <v>92</v>
      </c>
      <c r="F5" s="42">
        <v>60.33</v>
      </c>
      <c r="G5" s="42">
        <v>59.92</v>
      </c>
      <c r="H5" s="42">
        <f t="shared" ref="H5:H20" si="0">(F5+G5)/2</f>
        <v>60.125</v>
      </c>
      <c r="J5" s="28"/>
    </row>
    <row r="6" spans="1:10">
      <c r="A6" s="29" t="s">
        <v>45</v>
      </c>
      <c r="B6" s="30" t="s">
        <v>58</v>
      </c>
      <c r="C6" s="43">
        <v>7.0999999999999994E-2</v>
      </c>
      <c r="D6" s="29">
        <v>14.221</v>
      </c>
      <c r="E6" s="53" t="s">
        <v>103</v>
      </c>
      <c r="F6" s="44">
        <v>60</v>
      </c>
      <c r="G6" s="44">
        <v>60</v>
      </c>
      <c r="H6" s="42">
        <f t="shared" si="0"/>
        <v>60</v>
      </c>
    </row>
    <row r="7" spans="1:10">
      <c r="A7" s="29" t="s">
        <v>46</v>
      </c>
      <c r="B7" s="30" t="s">
        <v>59</v>
      </c>
      <c r="C7" s="43">
        <v>7.5999999999999998E-2</v>
      </c>
      <c r="D7" s="29">
        <v>14.206</v>
      </c>
      <c r="E7" s="53" t="s">
        <v>103</v>
      </c>
      <c r="F7" s="44">
        <v>60</v>
      </c>
      <c r="G7" s="44">
        <v>60</v>
      </c>
      <c r="H7" s="42">
        <f t="shared" si="0"/>
        <v>60</v>
      </c>
    </row>
    <row r="8" spans="1:10">
      <c r="A8" s="29" t="s">
        <v>47</v>
      </c>
      <c r="B8" s="30" t="s">
        <v>60</v>
      </c>
      <c r="C8" s="43">
        <v>7.9000000000000001E-2</v>
      </c>
      <c r="D8" s="29">
        <v>14.225</v>
      </c>
      <c r="E8" s="53" t="s">
        <v>103</v>
      </c>
      <c r="F8" s="44">
        <v>60</v>
      </c>
      <c r="G8" s="44">
        <v>60</v>
      </c>
      <c r="H8" s="42">
        <f t="shared" si="0"/>
        <v>60</v>
      </c>
    </row>
    <row r="9" spans="1:10">
      <c r="A9" s="29" t="s">
        <v>48</v>
      </c>
      <c r="B9" s="30" t="s">
        <v>61</v>
      </c>
      <c r="C9" s="43">
        <v>7.5999999999999998E-2</v>
      </c>
      <c r="D9" s="29">
        <v>14.217000000000001</v>
      </c>
      <c r="E9" s="53" t="s">
        <v>103</v>
      </c>
      <c r="F9" s="44">
        <v>60</v>
      </c>
      <c r="G9" s="44">
        <v>60</v>
      </c>
      <c r="H9" s="42">
        <f t="shared" si="0"/>
        <v>60</v>
      </c>
    </row>
    <row r="10" spans="1:10">
      <c r="A10" s="29" t="s">
        <v>49</v>
      </c>
      <c r="B10" s="46" t="s">
        <v>103</v>
      </c>
      <c r="C10" s="45">
        <v>0.05</v>
      </c>
      <c r="D10" s="45">
        <v>14</v>
      </c>
      <c r="E10" s="52" t="s">
        <v>103</v>
      </c>
      <c r="F10" s="44">
        <v>60</v>
      </c>
      <c r="G10" s="44">
        <v>60</v>
      </c>
      <c r="H10" s="42">
        <f t="shared" si="0"/>
        <v>60</v>
      </c>
      <c r="J10" t="s">
        <v>94</v>
      </c>
    </row>
    <row r="11" spans="1:10">
      <c r="A11" s="29" t="s">
        <v>50</v>
      </c>
      <c r="B11" s="46" t="s">
        <v>103</v>
      </c>
      <c r="C11" s="45">
        <v>0.05</v>
      </c>
      <c r="D11" s="45">
        <v>14</v>
      </c>
      <c r="E11" s="52" t="s">
        <v>103</v>
      </c>
      <c r="F11" s="44">
        <v>60</v>
      </c>
      <c r="G11" s="44">
        <v>60</v>
      </c>
      <c r="H11" s="42">
        <f t="shared" si="0"/>
        <v>60</v>
      </c>
      <c r="J11" t="s">
        <v>95</v>
      </c>
    </row>
    <row r="12" spans="1:10">
      <c r="A12" s="29" t="s">
        <v>51</v>
      </c>
      <c r="B12" s="46" t="s">
        <v>103</v>
      </c>
      <c r="C12" s="45">
        <v>0.05</v>
      </c>
      <c r="D12" s="45">
        <v>14</v>
      </c>
      <c r="E12" s="52" t="s">
        <v>103</v>
      </c>
      <c r="F12" s="44">
        <v>60</v>
      </c>
      <c r="G12" s="44">
        <v>60</v>
      </c>
      <c r="H12" s="42">
        <f t="shared" si="0"/>
        <v>60</v>
      </c>
    </row>
    <row r="13" spans="1:10">
      <c r="A13" s="29" t="s">
        <v>81</v>
      </c>
      <c r="B13" s="30" t="s">
        <v>84</v>
      </c>
      <c r="C13" s="43">
        <v>7.0000000000000007E-2</v>
      </c>
      <c r="D13" s="29">
        <v>14.242000000000001</v>
      </c>
      <c r="E13" s="53" t="s">
        <v>103</v>
      </c>
      <c r="F13" s="44">
        <v>60</v>
      </c>
      <c r="G13" s="44">
        <v>60</v>
      </c>
      <c r="H13" s="42">
        <f t="shared" si="0"/>
        <v>60</v>
      </c>
    </row>
    <row r="14" spans="1:10">
      <c r="A14" s="29" t="s">
        <v>82</v>
      </c>
      <c r="B14" s="30" t="s">
        <v>85</v>
      </c>
      <c r="C14" s="43">
        <v>7.0000000000000007E-2</v>
      </c>
      <c r="D14" s="29">
        <v>14.093</v>
      </c>
      <c r="E14" s="53" t="s">
        <v>103</v>
      </c>
      <c r="F14" s="44">
        <v>60</v>
      </c>
      <c r="G14" s="44">
        <v>60</v>
      </c>
      <c r="H14" s="42">
        <f t="shared" si="0"/>
        <v>60</v>
      </c>
    </row>
    <row r="15" spans="1:10">
      <c r="A15" s="29" t="s">
        <v>83</v>
      </c>
      <c r="B15" s="30" t="s">
        <v>86</v>
      </c>
      <c r="C15" s="43">
        <v>7.0000000000000007E-2</v>
      </c>
      <c r="D15" s="29">
        <v>14.226000000000001</v>
      </c>
      <c r="E15" s="53" t="s">
        <v>103</v>
      </c>
      <c r="F15" s="44">
        <v>60</v>
      </c>
      <c r="G15" s="44">
        <v>60</v>
      </c>
      <c r="H15" s="42">
        <f t="shared" si="0"/>
        <v>60</v>
      </c>
    </row>
    <row r="16" spans="1:10">
      <c r="A16" s="29" t="s">
        <v>103</v>
      </c>
      <c r="B16" s="46" t="s">
        <v>103</v>
      </c>
      <c r="C16" s="45">
        <v>7.0000000000000007E-2</v>
      </c>
      <c r="D16" s="45">
        <v>14</v>
      </c>
      <c r="E16" s="53" t="s">
        <v>103</v>
      </c>
      <c r="F16" s="44">
        <v>60</v>
      </c>
      <c r="G16" s="44">
        <v>60</v>
      </c>
      <c r="H16" s="42">
        <f t="shared" si="0"/>
        <v>60</v>
      </c>
    </row>
    <row r="17" spans="1:8">
      <c r="A17" s="29" t="s">
        <v>104</v>
      </c>
      <c r="B17" s="46" t="s">
        <v>103</v>
      </c>
      <c r="C17" s="45">
        <v>7.0000000000000007E-2</v>
      </c>
      <c r="D17" s="45">
        <v>14</v>
      </c>
      <c r="E17" s="53" t="s">
        <v>103</v>
      </c>
      <c r="F17" s="44">
        <v>60</v>
      </c>
      <c r="G17" s="44">
        <v>60</v>
      </c>
      <c r="H17" s="42">
        <f t="shared" si="0"/>
        <v>60</v>
      </c>
    </row>
    <row r="18" spans="1:8">
      <c r="A18" s="29" t="s">
        <v>105</v>
      </c>
      <c r="B18" s="46" t="s">
        <v>103</v>
      </c>
      <c r="C18" s="45">
        <v>7.0000000000000007E-2</v>
      </c>
      <c r="D18" s="45">
        <v>14</v>
      </c>
      <c r="E18" s="53" t="s">
        <v>103</v>
      </c>
      <c r="F18" s="44">
        <v>60</v>
      </c>
      <c r="G18" s="44">
        <v>60</v>
      </c>
      <c r="H18" s="42">
        <f t="shared" si="0"/>
        <v>60</v>
      </c>
    </row>
    <row r="19" spans="1:8">
      <c r="A19" s="29" t="s">
        <v>106</v>
      </c>
      <c r="B19" s="46" t="s">
        <v>103</v>
      </c>
      <c r="C19" s="45">
        <v>7.0000000000000007E-2</v>
      </c>
      <c r="D19" s="45">
        <v>14</v>
      </c>
      <c r="E19" s="53" t="s">
        <v>103</v>
      </c>
      <c r="F19" s="44">
        <v>60</v>
      </c>
      <c r="G19" s="44">
        <v>60</v>
      </c>
      <c r="H19" s="42">
        <f t="shared" si="0"/>
        <v>60</v>
      </c>
    </row>
    <row r="20" spans="1:8">
      <c r="A20" s="29" t="s">
        <v>107</v>
      </c>
      <c r="B20" s="46" t="s">
        <v>103</v>
      </c>
      <c r="C20" s="45">
        <v>7.0000000000000007E-2</v>
      </c>
      <c r="D20" s="45">
        <v>14</v>
      </c>
      <c r="E20" s="53" t="s">
        <v>103</v>
      </c>
      <c r="F20" s="44">
        <v>60</v>
      </c>
      <c r="G20" s="44">
        <v>60</v>
      </c>
      <c r="H20" s="42">
        <f t="shared" si="0"/>
        <v>60</v>
      </c>
    </row>
  </sheetData>
  <sheetProtection sheet="1" objects="1" scenarios="1" formatCells="0" formatColumns="0" formatRows="0"/>
  <phoneticPr fontId="2" type="noConversion"/>
  <hyperlinks>
    <hyperlink ref="B4" r:id="rId1"/>
    <hyperlink ref="B5" r:id="rId2"/>
    <hyperlink ref="B6" r:id="rId3"/>
    <hyperlink ref="B7" r:id="rId4"/>
    <hyperlink ref="B8" r:id="rId5"/>
    <hyperlink ref="B9" r:id="rId6"/>
    <hyperlink ref="B13" r:id="rId7"/>
    <hyperlink ref="B14" r:id="rId8"/>
    <hyperlink ref="B15" r:id="rId9"/>
    <hyperlink ref="E5" r:id="rId10"/>
  </hyperlinks>
  <pageMargins left="0.75" right="0.75" top="1" bottom="1" header="0.5" footer="0.5"/>
  <pageSetup orientation="portrait" horizontalDpi="4294967292" verticalDpi="4294967292"/>
  <legacyDrawing r:id="rId11"/>
  <oleObjects>
    <oleObject progId="Equation.3" shapeId="10241" r:id="rId12"/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opLeftCell="A7" workbookViewId="0">
      <selection activeCell="J53" sqref="J53"/>
    </sheetView>
  </sheetViews>
  <sheetFormatPr defaultColWidth="8.7109375" defaultRowHeight="12.75"/>
  <cols>
    <col min="2" max="4" width="15.28515625" customWidth="1"/>
    <col min="5" max="5" width="10.7109375" customWidth="1"/>
  </cols>
  <sheetData>
    <row r="1" spans="1:7" ht="15.75">
      <c r="A1" s="6" t="s">
        <v>21</v>
      </c>
    </row>
    <row r="2" spans="1:7" s="2" customFormat="1" ht="39">
      <c r="A2" s="17" t="s">
        <v>52</v>
      </c>
      <c r="B2" s="17" t="s">
        <v>7</v>
      </c>
      <c r="C2" s="17" t="s">
        <v>19</v>
      </c>
      <c r="D2" s="17" t="s">
        <v>20</v>
      </c>
      <c r="E2" s="24" t="s">
        <v>24</v>
      </c>
    </row>
    <row r="3" spans="1:7">
      <c r="A3" s="29">
        <v>1</v>
      </c>
      <c r="B3" s="30" t="s">
        <v>55</v>
      </c>
      <c r="C3" s="37">
        <v>4.97</v>
      </c>
      <c r="D3" s="37">
        <v>14.96</v>
      </c>
      <c r="E3" s="34">
        <f>C3+(D3-C3)/2</f>
        <v>9.9649999999999999</v>
      </c>
      <c r="G3" t="s">
        <v>96</v>
      </c>
    </row>
    <row r="4" spans="1:7">
      <c r="A4" s="29">
        <v>2</v>
      </c>
      <c r="B4" s="30" t="s">
        <v>55</v>
      </c>
      <c r="C4" s="38">
        <v>5.13</v>
      </c>
      <c r="D4" s="38">
        <v>15.07</v>
      </c>
      <c r="E4" s="34">
        <f t="shared" ref="E4:E46" si="0">C4+(D4-C4)/2</f>
        <v>10.100000000000001</v>
      </c>
    </row>
    <row r="5" spans="1:7">
      <c r="A5" s="29">
        <v>3</v>
      </c>
      <c r="B5" s="30" t="s">
        <v>55</v>
      </c>
      <c r="C5" s="37">
        <v>4.8899999999999997</v>
      </c>
      <c r="D5" s="37">
        <v>14.82</v>
      </c>
      <c r="E5" s="34">
        <f t="shared" si="0"/>
        <v>9.8550000000000004</v>
      </c>
    </row>
    <row r="6" spans="1:7">
      <c r="A6" s="29">
        <v>4</v>
      </c>
      <c r="B6" s="30" t="s">
        <v>55</v>
      </c>
      <c r="C6" s="37">
        <v>4.87</v>
      </c>
      <c r="D6" s="37">
        <v>14.9</v>
      </c>
      <c r="E6" s="34">
        <f t="shared" si="0"/>
        <v>9.8850000000000016</v>
      </c>
    </row>
    <row r="7" spans="1:7">
      <c r="A7" s="29">
        <v>5</v>
      </c>
      <c r="B7" s="30" t="s">
        <v>55</v>
      </c>
      <c r="C7" s="37">
        <v>4.7699999999999996</v>
      </c>
      <c r="D7" s="37">
        <v>14.81</v>
      </c>
      <c r="E7" s="34">
        <f t="shared" si="0"/>
        <v>9.7899999999999991</v>
      </c>
    </row>
    <row r="8" spans="1:7">
      <c r="A8" s="29">
        <v>6</v>
      </c>
      <c r="B8" s="30" t="s">
        <v>55</v>
      </c>
      <c r="C8" s="37">
        <v>5.04</v>
      </c>
      <c r="D8" s="37">
        <v>15.08</v>
      </c>
      <c r="E8" s="34">
        <f t="shared" si="0"/>
        <v>10.059999999999999</v>
      </c>
    </row>
    <row r="9" spans="1:7">
      <c r="A9" s="29">
        <v>7</v>
      </c>
      <c r="B9" s="30" t="s">
        <v>55</v>
      </c>
      <c r="C9" s="37">
        <v>4.95</v>
      </c>
      <c r="D9" s="37">
        <v>14.98</v>
      </c>
      <c r="E9" s="34">
        <f t="shared" si="0"/>
        <v>9.9649999999999999</v>
      </c>
    </row>
    <row r="10" spans="1:7">
      <c r="A10" s="29">
        <v>8</v>
      </c>
      <c r="B10" s="30" t="s">
        <v>55</v>
      </c>
      <c r="C10" s="37">
        <v>4.9400000000000004</v>
      </c>
      <c r="D10" s="37">
        <v>14.96</v>
      </c>
      <c r="E10" s="34">
        <f t="shared" si="0"/>
        <v>9.9499999999999993</v>
      </c>
    </row>
    <row r="11" spans="1:7">
      <c r="A11" s="29">
        <v>9</v>
      </c>
      <c r="B11" s="30" t="s">
        <v>55</v>
      </c>
      <c r="C11" s="37">
        <v>5.03</v>
      </c>
      <c r="D11" s="37">
        <v>15.05</v>
      </c>
      <c r="E11" s="34">
        <f t="shared" si="0"/>
        <v>10.039999999999999</v>
      </c>
    </row>
    <row r="12" spans="1:7">
      <c r="A12" s="29">
        <v>10</v>
      </c>
      <c r="B12" s="30" t="s">
        <v>55</v>
      </c>
      <c r="C12" s="37">
        <v>4.74</v>
      </c>
      <c r="D12" s="37">
        <v>14.79</v>
      </c>
      <c r="E12" s="34">
        <f t="shared" si="0"/>
        <v>9.7650000000000006</v>
      </c>
    </row>
    <row r="13" spans="1:7">
      <c r="A13" s="29">
        <v>11</v>
      </c>
      <c r="B13" s="30" t="s">
        <v>55</v>
      </c>
      <c r="C13" s="37">
        <v>4.79</v>
      </c>
      <c r="D13" s="37">
        <v>14.78</v>
      </c>
      <c r="E13" s="34">
        <f t="shared" si="0"/>
        <v>9.7850000000000001</v>
      </c>
    </row>
    <row r="14" spans="1:7">
      <c r="A14" s="29">
        <v>12</v>
      </c>
      <c r="B14" s="30" t="s">
        <v>55</v>
      </c>
      <c r="C14" s="37">
        <v>4.7300000000000004</v>
      </c>
      <c r="D14" s="37">
        <v>14.73</v>
      </c>
      <c r="E14" s="34">
        <f t="shared" si="0"/>
        <v>9.73</v>
      </c>
    </row>
    <row r="15" spans="1:7">
      <c r="A15" s="29">
        <v>13</v>
      </c>
      <c r="B15" s="30" t="s">
        <v>55</v>
      </c>
      <c r="C15" s="37">
        <v>4.8600000000000003</v>
      </c>
      <c r="D15" s="37">
        <v>14.85</v>
      </c>
      <c r="E15" s="34">
        <f t="shared" si="0"/>
        <v>9.8550000000000004</v>
      </c>
    </row>
    <row r="16" spans="1:7">
      <c r="A16" s="29">
        <v>14</v>
      </c>
      <c r="B16" s="30" t="s">
        <v>55</v>
      </c>
      <c r="C16" s="37">
        <v>4.87</v>
      </c>
      <c r="D16" s="37">
        <v>14.88</v>
      </c>
      <c r="E16" s="34">
        <f t="shared" si="0"/>
        <v>9.875</v>
      </c>
    </row>
    <row r="17" spans="1:5">
      <c r="A17" s="29">
        <v>15</v>
      </c>
      <c r="B17" s="30" t="s">
        <v>55</v>
      </c>
      <c r="C17" s="37">
        <v>4.87</v>
      </c>
      <c r="D17" s="37">
        <v>14.9</v>
      </c>
      <c r="E17" s="34">
        <f t="shared" si="0"/>
        <v>9.8850000000000016</v>
      </c>
    </row>
    <row r="18" spans="1:5">
      <c r="A18" s="29">
        <v>16</v>
      </c>
      <c r="B18" s="30" t="s">
        <v>55</v>
      </c>
      <c r="C18" s="37">
        <v>5</v>
      </c>
      <c r="D18" s="37">
        <v>15.01</v>
      </c>
      <c r="E18" s="34">
        <f t="shared" si="0"/>
        <v>10.004999999999999</v>
      </c>
    </row>
    <row r="19" spans="1:5">
      <c r="A19" s="29">
        <v>17</v>
      </c>
      <c r="B19" s="30" t="s">
        <v>55</v>
      </c>
      <c r="C19" s="37">
        <v>4.97</v>
      </c>
      <c r="D19" s="37">
        <v>15.07</v>
      </c>
      <c r="E19" s="34">
        <f t="shared" si="0"/>
        <v>10.02</v>
      </c>
    </row>
    <row r="20" spans="1:5">
      <c r="A20" s="29">
        <v>18</v>
      </c>
      <c r="B20" s="30" t="s">
        <v>55</v>
      </c>
      <c r="C20" s="37">
        <v>4.72</v>
      </c>
      <c r="D20" s="37">
        <v>14.79</v>
      </c>
      <c r="E20" s="34">
        <f t="shared" si="0"/>
        <v>9.754999999999999</v>
      </c>
    </row>
    <row r="21" spans="1:5">
      <c r="A21" s="29">
        <v>19</v>
      </c>
      <c r="B21" s="30" t="s">
        <v>55</v>
      </c>
      <c r="C21" s="37">
        <v>4.8600000000000003</v>
      </c>
      <c r="D21" s="37">
        <v>14.87</v>
      </c>
      <c r="E21" s="34">
        <f t="shared" si="0"/>
        <v>9.8649999999999984</v>
      </c>
    </row>
    <row r="22" spans="1:5">
      <c r="A22" s="29">
        <v>20</v>
      </c>
      <c r="B22" s="30" t="s">
        <v>55</v>
      </c>
      <c r="C22" s="38">
        <v>4.6900000000000004</v>
      </c>
      <c r="D22" s="38">
        <v>14.68</v>
      </c>
      <c r="E22" s="34">
        <f t="shared" si="0"/>
        <v>9.6849999999999987</v>
      </c>
    </row>
    <row r="23" spans="1:5">
      <c r="A23" s="29">
        <v>21</v>
      </c>
      <c r="B23" s="30" t="s">
        <v>55</v>
      </c>
      <c r="C23" s="37">
        <v>5</v>
      </c>
      <c r="D23" s="37">
        <v>15.04</v>
      </c>
      <c r="E23" s="34">
        <f t="shared" si="0"/>
        <v>10.02</v>
      </c>
    </row>
    <row r="24" spans="1:5">
      <c r="A24" s="29">
        <v>22</v>
      </c>
      <c r="B24" s="30" t="s">
        <v>55</v>
      </c>
      <c r="C24" s="37">
        <v>4.97</v>
      </c>
      <c r="D24" s="37">
        <v>15.06</v>
      </c>
      <c r="E24" s="34">
        <f t="shared" si="0"/>
        <v>10.015000000000001</v>
      </c>
    </row>
    <row r="25" spans="1:5">
      <c r="A25" s="29">
        <v>23</v>
      </c>
      <c r="B25" s="30" t="s">
        <v>55</v>
      </c>
      <c r="C25" s="37">
        <v>4.95</v>
      </c>
      <c r="D25" s="37">
        <v>14.89</v>
      </c>
      <c r="E25" s="34">
        <f t="shared" si="0"/>
        <v>9.9200000000000017</v>
      </c>
    </row>
    <row r="26" spans="1:5">
      <c r="A26" s="29">
        <v>24</v>
      </c>
      <c r="B26" s="30" t="s">
        <v>55</v>
      </c>
      <c r="C26" s="37">
        <v>4.88</v>
      </c>
      <c r="D26" s="37">
        <v>14.86</v>
      </c>
      <c r="E26" s="34">
        <f t="shared" si="0"/>
        <v>9.870000000000001</v>
      </c>
    </row>
    <row r="27" spans="1:5">
      <c r="A27" s="29">
        <v>31</v>
      </c>
      <c r="B27" s="30" t="s">
        <v>55</v>
      </c>
      <c r="C27" s="47">
        <v>5.0022500000000001</v>
      </c>
      <c r="D27" s="47">
        <v>14.999749999999999</v>
      </c>
      <c r="E27" s="34">
        <f t="shared" si="0"/>
        <v>10.000999999999999</v>
      </c>
    </row>
    <row r="28" spans="1:5">
      <c r="A28" s="29">
        <v>32</v>
      </c>
      <c r="B28" s="30" t="s">
        <v>55</v>
      </c>
      <c r="C28" s="48">
        <v>4.9305000000000003</v>
      </c>
      <c r="D28" s="47">
        <v>14.9975</v>
      </c>
      <c r="E28" s="34">
        <f t="shared" si="0"/>
        <v>9.9640000000000004</v>
      </c>
    </row>
    <row r="29" spans="1:5">
      <c r="A29" s="29">
        <v>33</v>
      </c>
      <c r="B29" s="30" t="s">
        <v>55</v>
      </c>
      <c r="C29" s="48">
        <v>5.0005000000000006</v>
      </c>
      <c r="D29" s="47">
        <v>15.0115</v>
      </c>
      <c r="E29" s="34">
        <f t="shared" si="0"/>
        <v>10.006</v>
      </c>
    </row>
    <row r="30" spans="1:5">
      <c r="A30" s="29">
        <v>34</v>
      </c>
      <c r="B30" s="30" t="s">
        <v>55</v>
      </c>
      <c r="C30" s="48">
        <v>4.99125</v>
      </c>
      <c r="D30" s="47">
        <v>14.963749999999999</v>
      </c>
      <c r="E30" s="34">
        <f t="shared" si="0"/>
        <v>9.9774999999999991</v>
      </c>
    </row>
    <row r="31" spans="1:5">
      <c r="A31" s="29">
        <v>35</v>
      </c>
      <c r="B31" s="30" t="s">
        <v>55</v>
      </c>
      <c r="C31" s="48">
        <v>5.0092499999999998</v>
      </c>
      <c r="D31" s="47">
        <v>15.005750000000001</v>
      </c>
      <c r="E31" s="34">
        <f t="shared" si="0"/>
        <v>10.0075</v>
      </c>
    </row>
    <row r="32" spans="1:5">
      <c r="A32" s="29">
        <v>36</v>
      </c>
      <c r="B32" s="30" t="s">
        <v>55</v>
      </c>
      <c r="C32" s="47">
        <v>5.0030000000000001</v>
      </c>
      <c r="D32" s="47">
        <v>15.016999999999999</v>
      </c>
      <c r="E32" s="34">
        <f t="shared" si="0"/>
        <v>10.01</v>
      </c>
    </row>
    <row r="33" spans="1:5">
      <c r="A33" s="29">
        <v>37</v>
      </c>
      <c r="B33" s="30" t="s">
        <v>55</v>
      </c>
      <c r="C33" s="47">
        <v>5.0310000000000006</v>
      </c>
      <c r="D33" s="47">
        <v>14.988999999999999</v>
      </c>
      <c r="E33" s="34">
        <f t="shared" si="0"/>
        <v>10.01</v>
      </c>
    </row>
    <row r="34" spans="1:5">
      <c r="A34" s="29">
        <v>38</v>
      </c>
      <c r="B34" s="30" t="s">
        <v>55</v>
      </c>
      <c r="C34" s="47">
        <v>5.035499999999999</v>
      </c>
      <c r="D34" s="47">
        <v>14.994500000000002</v>
      </c>
      <c r="E34" s="34">
        <f t="shared" si="0"/>
        <v>10.015000000000001</v>
      </c>
    </row>
    <row r="35" spans="1:5">
      <c r="A35" s="29">
        <v>39</v>
      </c>
      <c r="B35" s="30" t="s">
        <v>55</v>
      </c>
      <c r="C35" s="47">
        <v>5.0129999999999999</v>
      </c>
      <c r="D35" s="47">
        <v>14.984999999999999</v>
      </c>
      <c r="E35" s="34">
        <f t="shared" si="0"/>
        <v>9.9989999999999988</v>
      </c>
    </row>
    <row r="36" spans="1:5">
      <c r="A36" s="29">
        <v>40</v>
      </c>
      <c r="B36" s="30" t="s">
        <v>55</v>
      </c>
      <c r="C36" s="48">
        <v>5.01675</v>
      </c>
      <c r="D36" s="47">
        <v>14.99625</v>
      </c>
      <c r="E36" s="34">
        <f t="shared" si="0"/>
        <v>10.006499999999999</v>
      </c>
    </row>
    <row r="37" spans="1:5">
      <c r="A37" s="29">
        <v>41</v>
      </c>
      <c r="B37" s="30" t="s">
        <v>55</v>
      </c>
      <c r="C37" s="48">
        <v>4.9987500000000002</v>
      </c>
      <c r="D37" s="47">
        <v>14.988249999999997</v>
      </c>
      <c r="E37" s="34">
        <f t="shared" si="0"/>
        <v>9.9934999999999974</v>
      </c>
    </row>
    <row r="38" spans="1:5">
      <c r="A38" s="29">
        <v>42</v>
      </c>
      <c r="B38" s="30" t="s">
        <v>55</v>
      </c>
      <c r="C38" s="48">
        <v>4.9510000000000005</v>
      </c>
      <c r="D38" s="47">
        <v>14.994</v>
      </c>
      <c r="E38" s="34">
        <f t="shared" si="0"/>
        <v>9.9725000000000001</v>
      </c>
    </row>
    <row r="39" spans="1:5">
      <c r="A39" s="29">
        <v>43</v>
      </c>
      <c r="B39" s="30" t="s">
        <v>55</v>
      </c>
      <c r="C39" s="48">
        <v>4.9352499999999999</v>
      </c>
      <c r="D39" s="47">
        <v>14.976750000000003</v>
      </c>
      <c r="E39" s="34">
        <f t="shared" si="0"/>
        <v>9.9560000000000013</v>
      </c>
    </row>
    <row r="40" spans="1:5">
      <c r="A40" s="29">
        <v>44</v>
      </c>
      <c r="B40" s="30" t="s">
        <v>55</v>
      </c>
      <c r="C40" s="48">
        <v>5.0235000000000003</v>
      </c>
      <c r="D40" s="47">
        <v>14.967499999999999</v>
      </c>
      <c r="E40" s="34">
        <f t="shared" si="0"/>
        <v>9.9954999999999998</v>
      </c>
    </row>
    <row r="41" spans="1:5">
      <c r="A41" s="29">
        <v>45</v>
      </c>
      <c r="B41" s="30" t="s">
        <v>55</v>
      </c>
      <c r="C41" s="48">
        <v>5.0374999999999996</v>
      </c>
      <c r="D41" s="47">
        <v>14.990500000000003</v>
      </c>
      <c r="E41" s="34">
        <f t="shared" si="0"/>
        <v>10.014000000000001</v>
      </c>
    </row>
    <row r="42" spans="1:5">
      <c r="A42" s="29">
        <v>46</v>
      </c>
      <c r="B42" s="30" t="s">
        <v>55</v>
      </c>
      <c r="C42" s="47">
        <v>5.0297499999999999</v>
      </c>
      <c r="D42" s="47">
        <v>14.97325</v>
      </c>
      <c r="E42" s="34">
        <f t="shared" si="0"/>
        <v>10.0015</v>
      </c>
    </row>
    <row r="43" spans="1:5">
      <c r="A43" s="29">
        <v>47</v>
      </c>
      <c r="B43" s="30" t="s">
        <v>55</v>
      </c>
      <c r="C43" s="47">
        <v>5.0125000000000002</v>
      </c>
      <c r="D43" s="47">
        <v>14.996500000000001</v>
      </c>
      <c r="E43" s="34">
        <f t="shared" si="0"/>
        <v>10.0045</v>
      </c>
    </row>
    <row r="44" spans="1:5">
      <c r="A44" s="29">
        <v>48</v>
      </c>
      <c r="B44" s="30" t="s">
        <v>55</v>
      </c>
      <c r="C44" s="48">
        <v>4.9467499999999998</v>
      </c>
      <c r="D44" s="47">
        <v>14.991250000000001</v>
      </c>
      <c r="E44" s="34">
        <f t="shared" si="0"/>
        <v>9.9690000000000012</v>
      </c>
    </row>
    <row r="45" spans="1:5">
      <c r="A45" s="29">
        <v>49</v>
      </c>
      <c r="B45" s="30" t="s">
        <v>55</v>
      </c>
      <c r="C45" s="48">
        <v>5.0475000000000003</v>
      </c>
      <c r="D45" s="47">
        <v>14.956500000000002</v>
      </c>
      <c r="E45" s="34">
        <f t="shared" si="0"/>
        <v>10.002000000000002</v>
      </c>
    </row>
    <row r="46" spans="1:5">
      <c r="A46" s="29">
        <v>50</v>
      </c>
      <c r="B46" s="30" t="s">
        <v>55</v>
      </c>
      <c r="C46" s="48">
        <v>5.0404999999999998</v>
      </c>
      <c r="D46" s="47">
        <v>14.9825</v>
      </c>
      <c r="E46" s="34">
        <f t="shared" si="0"/>
        <v>10.0115</v>
      </c>
    </row>
  </sheetData>
  <sheetProtection sheet="1" objects="1" scenarios="1" formatCells="0" formatColumns="0" formatRows="0" sort="0"/>
  <phoneticPr fontId="2" type="noConversion"/>
  <conditionalFormatting sqref="C27:C46">
    <cfRule type="cellIs" dxfId="3" priority="3" stopIfTrue="1" operator="between">
      <formula>4.9</formula>
      <formula>5.1</formula>
    </cfRule>
    <cfRule type="cellIs" dxfId="2" priority="4" stopIfTrue="1" operator="notBetween">
      <formula>4.9</formula>
      <formula>5.1</formula>
    </cfRule>
  </conditionalFormatting>
  <conditionalFormatting sqref="D27:D46">
    <cfRule type="cellIs" dxfId="1" priority="1" stopIfTrue="1" operator="between">
      <formula>14.9</formula>
      <formula>15.1</formula>
    </cfRule>
    <cfRule type="cellIs" dxfId="0" priority="2" stopIfTrue="1" operator="notBetween">
      <formula>14.9</formula>
      <formula>15.1</formula>
    </cfRule>
  </conditionalFormatting>
  <hyperlinks>
    <hyperlink ref="B4" r:id="rId1"/>
    <hyperlink ref="B3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:B46" r:id="rId25" display="Q1000008"/>
  </hyperlinks>
  <pageMargins left="0.75" right="0.75" top="1" bottom="1" header="0.5" footer="0.5"/>
  <pageSetup paperSize="9" orientation="portrait" horizontalDpi="4294967293" verticalDpi="4294967293"/>
  <drawing r:id="rId26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6" sqref="E6"/>
    </sheetView>
  </sheetViews>
  <sheetFormatPr defaultColWidth="8.7109375" defaultRowHeight="12.75"/>
  <cols>
    <col min="1" max="1" width="12.42578125" customWidth="1"/>
  </cols>
  <sheetData>
    <row r="1" spans="1:3" s="6" customFormat="1" ht="15.75">
      <c r="A1" s="6" t="s">
        <v>17</v>
      </c>
    </row>
    <row r="2" spans="1:3" s="2" customFormat="1" ht="26.25">
      <c r="A2" s="18" t="s">
        <v>8</v>
      </c>
      <c r="B2" s="19" t="s">
        <v>9</v>
      </c>
      <c r="C2" s="36"/>
    </row>
    <row r="3" spans="1:3">
      <c r="A3" s="26">
        <v>1</v>
      </c>
      <c r="B3" s="49">
        <v>6.93</v>
      </c>
      <c r="C3" s="32"/>
    </row>
    <row r="4" spans="1:3">
      <c r="A4" s="26">
        <v>2</v>
      </c>
      <c r="B4" s="33">
        <v>7</v>
      </c>
      <c r="C4" s="32"/>
    </row>
    <row r="5" spans="1:3">
      <c r="A5" s="26">
        <v>3</v>
      </c>
      <c r="B5" s="33">
        <v>7</v>
      </c>
    </row>
    <row r="6" spans="1:3">
      <c r="A6" s="26">
        <v>4</v>
      </c>
      <c r="B6" s="33">
        <v>7</v>
      </c>
    </row>
    <row r="7" spans="1:3">
      <c r="A7" t="s">
        <v>18</v>
      </c>
    </row>
    <row r="8" spans="1:3">
      <c r="A8" s="1"/>
    </row>
  </sheetData>
  <sheetProtection sheet="1" objects="1" scenarios="1" formatCells="0" formatColumns="0" formatRows="0"/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READ-ME</vt:lpstr>
      <vt:lpstr>Prism jig settings calculation</vt:lpstr>
      <vt:lpstr>Jigs</vt:lpstr>
      <vt:lpstr>Mass measurements</vt:lpstr>
      <vt:lpstr>Prism measurements</vt:lpstr>
      <vt:lpstr>Prism holder measurements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Veggel</dc:creator>
  <cp:lastModifiedBy>Gerardo Moreno</cp:lastModifiedBy>
  <dcterms:created xsi:type="dcterms:W3CDTF">2010-03-16T23:54:13Z</dcterms:created>
  <dcterms:modified xsi:type="dcterms:W3CDTF">2013-01-17T00:03:03Z</dcterms:modified>
</cp:coreProperties>
</file>