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4355" windowHeight="5865" tabRatio="746"/>
  </bookViews>
  <sheets>
    <sheet name="notes" sheetId="4" r:id="rId1"/>
    <sheet name="H1 - pt A to VEA" sheetId="3" r:id="rId2"/>
    <sheet name="H1 - pt A to Rack Room" sheetId="7" r:id="rId3"/>
    <sheet name="H1 - VEA rack to chamber" sheetId="11" r:id="rId4"/>
    <sheet name="H2 - pt B to VEA" sheetId="9" r:id="rId5"/>
    <sheet name="H2 - pt B to Rack Room" sheetId="10" r:id="rId6"/>
    <sheet name="H2 - VEA rack to chamber" sheetId="12" r:id="rId7"/>
  </sheets>
  <definedNames>
    <definedName name="_xlnm.Print_Area" localSheetId="2">'H1 - pt A to Rack Room'!$A$1:$D$9</definedName>
    <definedName name="_xlnm.Print_Area" localSheetId="1">'H1 - pt A to VEA'!$A$1:$D$12</definedName>
    <definedName name="_xlnm.Print_Area" localSheetId="3">'H1 - VEA rack to chamber'!$A$1:$D$28</definedName>
    <definedName name="_xlnm.Print_Area" localSheetId="5">'H2 - pt B to Rack Room'!$A$1:$D$32</definedName>
    <definedName name="_xlnm.Print_Area" localSheetId="4">'H2 - pt B to VEA'!$A$1:$D$26</definedName>
    <definedName name="_xlnm.Print_Area" localSheetId="6">'H2 - VEA rack to chamber'!$A$1:$D$29</definedName>
    <definedName name="_xlnm.Print_Titles" localSheetId="2">'H1 - pt A to Rack Room'!$1:$3</definedName>
    <definedName name="_xlnm.Print_Titles" localSheetId="1">'H1 - pt A to VEA'!$1:$3</definedName>
    <definedName name="_xlnm.Print_Titles" localSheetId="3">'H1 - VEA rack to chamber'!$1:$3</definedName>
    <definedName name="_xlnm.Print_Titles" localSheetId="5">'H2 - pt B to Rack Room'!$1:$3</definedName>
    <definedName name="_xlnm.Print_Titles" localSheetId="4">'H2 - pt B to VEA'!$1:$3</definedName>
    <definedName name="_xlnm.Print_Titles" localSheetId="6">'H2 - VEA rack to chamber'!$1:$3</definedName>
  </definedNames>
  <calcPr calcId="125725"/>
</workbook>
</file>

<file path=xl/calcChain.xml><?xml version="1.0" encoding="utf-8"?>
<calcChain xmlns="http://schemas.openxmlformats.org/spreadsheetml/2006/main">
  <c r="H9" i="10"/>
  <c r="C9" s="1"/>
  <c r="D9" s="1"/>
  <c r="H8"/>
  <c r="C8" s="1"/>
  <c r="D8" s="1"/>
  <c r="H7"/>
  <c r="C7" s="1"/>
  <c r="D7" s="1"/>
  <c r="H6"/>
  <c r="C6" s="1"/>
  <c r="D6" s="1"/>
  <c r="H5"/>
  <c r="H4"/>
  <c r="C4" s="1"/>
  <c r="D4" s="1"/>
  <c r="G16" i="12"/>
  <c r="F16"/>
  <c r="G15"/>
  <c r="F15"/>
  <c r="G14"/>
  <c r="F14"/>
  <c r="I16"/>
  <c r="C16" s="1"/>
  <c r="D16" s="1"/>
  <c r="I15"/>
  <c r="C15" s="1"/>
  <c r="D15" s="1"/>
  <c r="I14"/>
  <c r="C14" s="1"/>
  <c r="D14" s="1"/>
  <c r="I13"/>
  <c r="G13"/>
  <c r="F13"/>
  <c r="G12"/>
  <c r="G11"/>
  <c r="G10"/>
  <c r="C10" s="1"/>
  <c r="D10" s="1"/>
  <c r="I12"/>
  <c r="I11"/>
  <c r="I10"/>
  <c r="I9"/>
  <c r="C9" s="1"/>
  <c r="D9" s="1"/>
  <c r="G9"/>
  <c r="H8"/>
  <c r="H7"/>
  <c r="C7" s="1"/>
  <c r="D7" s="1"/>
  <c r="H6"/>
  <c r="H5"/>
  <c r="C5" s="1"/>
  <c r="D5" s="1"/>
  <c r="H4"/>
  <c r="C4" s="1"/>
  <c r="D4" s="1"/>
  <c r="C6"/>
  <c r="D6" s="1"/>
  <c r="C8"/>
  <c r="D8" s="1"/>
  <c r="J12" i="9"/>
  <c r="J11"/>
  <c r="J10"/>
  <c r="J9"/>
  <c r="F12"/>
  <c r="F11"/>
  <c r="F10"/>
  <c r="F9"/>
  <c r="J8"/>
  <c r="F8"/>
  <c r="C8" s="1"/>
  <c r="F7"/>
  <c r="F6"/>
  <c r="F5"/>
  <c r="F4"/>
  <c r="I6"/>
  <c r="J7"/>
  <c r="G16" i="11"/>
  <c r="G15"/>
  <c r="G14"/>
  <c r="I16"/>
  <c r="I15"/>
  <c r="I14"/>
  <c r="I13"/>
  <c r="G13"/>
  <c r="F16"/>
  <c r="F15"/>
  <c r="F14"/>
  <c r="F13"/>
  <c r="H8"/>
  <c r="C8" s="1"/>
  <c r="D8" s="1"/>
  <c r="I12"/>
  <c r="C12" s="1"/>
  <c r="D12" s="1"/>
  <c r="I11"/>
  <c r="I10"/>
  <c r="I9"/>
  <c r="J7"/>
  <c r="J6"/>
  <c r="J5"/>
  <c r="C5" s="1"/>
  <c r="D5" s="1"/>
  <c r="J4"/>
  <c r="I12" i="3"/>
  <c r="I11"/>
  <c r="I10"/>
  <c r="I9"/>
  <c r="H6"/>
  <c r="C10" i="11"/>
  <c r="D10" s="1"/>
  <c r="C9"/>
  <c r="D9" s="1"/>
  <c r="C7"/>
  <c r="D7" s="1"/>
  <c r="C6"/>
  <c r="D6" s="1"/>
  <c r="C4"/>
  <c r="D4" s="1"/>
  <c r="C12" i="9"/>
  <c r="D12" s="1"/>
  <c r="C11"/>
  <c r="C9"/>
  <c r="D9" s="1"/>
  <c r="C5"/>
  <c r="C4"/>
  <c r="D4" s="1"/>
  <c r="C9" i="7"/>
  <c r="D9" s="1"/>
  <c r="C5" i="10"/>
  <c r="D5" s="1"/>
  <c r="C8" i="7"/>
  <c r="D8" s="1"/>
  <c r="C7"/>
  <c r="D7" s="1"/>
  <c r="C6"/>
  <c r="D6" s="1"/>
  <c r="C5"/>
  <c r="D5" s="1"/>
  <c r="C4"/>
  <c r="D4" s="1"/>
  <c r="C8" i="3"/>
  <c r="D8" s="1"/>
  <c r="C7"/>
  <c r="D7" s="1"/>
  <c r="C13" i="12" l="1"/>
  <c r="D13" s="1"/>
  <c r="C12"/>
  <c r="D12" s="1"/>
  <c r="C11"/>
  <c r="D11" s="1"/>
  <c r="C6" i="9"/>
  <c r="D6" s="1"/>
  <c r="C7"/>
  <c r="D7" s="1"/>
  <c r="C15" i="11"/>
  <c r="D15" s="1"/>
  <c r="C14"/>
  <c r="D14" s="1"/>
  <c r="C16"/>
  <c r="D16" s="1"/>
  <c r="C13"/>
  <c r="D13" s="1"/>
  <c r="C11"/>
  <c r="D11" s="1"/>
  <c r="C10" i="9"/>
  <c r="D10" s="1"/>
  <c r="D5"/>
  <c r="D11"/>
  <c r="D8"/>
  <c r="C4" i="3"/>
  <c r="D4" s="1"/>
  <c r="C5"/>
  <c r="D5" s="1"/>
  <c r="C10"/>
  <c r="D10" s="1"/>
  <c r="C9"/>
  <c r="D9" s="1"/>
  <c r="C6"/>
  <c r="D6" s="1"/>
  <c r="C11" l="1"/>
  <c r="D11" s="1"/>
  <c r="C12"/>
  <c r="D12" s="1"/>
</calcChain>
</file>

<file path=xl/sharedStrings.xml><?xml version="1.0" encoding="utf-8"?>
<sst xmlns="http://schemas.openxmlformats.org/spreadsheetml/2006/main" count="190" uniqueCount="77">
  <si>
    <t>POINT</t>
  </si>
  <si>
    <t>A</t>
  </si>
  <si>
    <t>RACK</t>
  </si>
  <si>
    <t>SUS-H1-R1</t>
  </si>
  <si>
    <t>BASIC</t>
  </si>
  <si>
    <t>LENGTH (ft)</t>
  </si>
  <si>
    <t>intermediate lengths in inches:</t>
  </si>
  <si>
    <t>ISC-H1-R1</t>
  </si>
  <si>
    <t>The chamber designations for aLIGO are given in the files for LHO and LLO respectively:</t>
  </si>
  <si>
    <t>D0901477-v2 file, Vacuum Chamber Designations for LHO aLIGO</t>
  </si>
  <si>
    <t>D0901490-v1 file, Vacuum Chamber Designations for LLO aLIGO</t>
  </si>
  <si>
    <t>The designations (naming conventions) for the feedthrough ports (optical and electrical) are given in these drawings:</t>
  </si>
  <si>
    <t>D980227-x0, Naming Conventions, BSC Ports</t>
  </si>
  <si>
    <t>D980226-x0, Naming Conventions for Ports on HAM Chamber</t>
  </si>
  <si>
    <t>D980228-x0, Naming Conventions for Ports on Adapter</t>
  </si>
  <si>
    <t>D961165-v1, LIGO Vacuum Equipment Arrangement Plan, Corner Station, Washington Site</t>
  </si>
  <si>
    <t>D961169-v1, LIGO Vacuum Equipment Arrangement Plan, X-End Station, Washington Site</t>
  </si>
  <si>
    <t>D961171-v1, LIGO Vacuum Equipment Arrangement Plan, Y-End Station, Washington Site</t>
  </si>
  <si>
    <t>and for iLIGO LLO in these drawings:</t>
  </si>
  <si>
    <t>D970383-v1, LIGO Vacuum Equipment Arrangement Plan, Corner Station, Louisiana Site</t>
  </si>
  <si>
    <t>D970384-v1, LIGO Vacuum Equipment Arrangement Plan, X-End Station, Louisiana Site</t>
  </si>
  <si>
    <t>D970385-v1, LIGO Vacuum Equipment Arrangement Plan, Y-End Station, Louisiana Site</t>
  </si>
  <si>
    <t>D0901469-v5, aLIGO LHO X-End Layout</t>
  </si>
  <si>
    <t>D0901467-v5, aLIGO LHO Y-End Layout</t>
  </si>
  <si>
    <t>The orientation of the chambers (0 degree and support tubes for BSC chambers; orientation of the large bellows on the HAM chamber), is given in the following iLIGO drawings for LHO:</t>
  </si>
  <si>
    <t xml:space="preserve">See also </t>
  </si>
  <si>
    <t>In aLIGO, the BSC chambers in the corner stations and end stations of both observatories are not moved, so the orientation is the same as in iLIGO. However, at LHO the chambers from the mid-station are relocated to the end stations as H2 end test mass chambers. The orientation of these H2 end chambers will be the same as the H1 end chambers.
The HAM chambers are all oriented so that the large bellows is always toward the vertex.</t>
  </si>
  <si>
    <t>B</t>
  </si>
  <si>
    <t>RACK or PORT or SITE</t>
  </si>
  <si>
    <t>H1-SEI-C1</t>
  </si>
  <si>
    <t>H1-SUS-C2</t>
  </si>
  <si>
    <t>H1-SUS-C1</t>
  </si>
  <si>
    <t>H1-ISC-C1</t>
  </si>
  <si>
    <t># 90 deg BENDS</t>
  </si>
  <si>
    <t>bend radius =</t>
  </si>
  <si>
    <t>length margin =</t>
  </si>
  <si>
    <t>or</t>
  </si>
  <si>
    <t>inches, whichever is longer</t>
  </si>
  <si>
    <t>with margin</t>
  </si>
  <si>
    <t>H2-SEI-C1</t>
  </si>
  <si>
    <t>H2-SUS-C2</t>
  </si>
  <si>
    <t>H2-SUS-C1</t>
  </si>
  <si>
    <t>H2-ISC-C1</t>
  </si>
  <si>
    <t>H2-VDC-C1</t>
  </si>
  <si>
    <t>H1-VDC-C1</t>
  </si>
  <si>
    <t>SUS-H2-R1</t>
  </si>
  <si>
    <t>ISC-H2-R1</t>
  </si>
  <si>
    <t>Lengths from racks in the LVEA to their associated chamber or equipment are not (yet) listed, but can be obtained from looking at Drawing D1002704</t>
  </si>
  <si>
    <t>Cable lengths have an added margin of 10 feet, or 5%, whichever is largest.</t>
  </si>
  <si>
    <t>CHAMBER/TABLE</t>
  </si>
  <si>
    <t>H1 - POINT A TO RACK ROOM</t>
  </si>
  <si>
    <t>CABLE LENGTHS, END STATIONS, H1 &amp; H2</t>
  </si>
  <si>
    <t>Cable lengths are based on D1100024-v2</t>
  </si>
  <si>
    <t>D1100024, Rack and Cable Tray Layout, Y-End, H1 H2</t>
  </si>
  <si>
    <t>Cable lengths to racks in the worksheets are to the bottom of the rack (coming in from above the rack).</t>
  </si>
  <si>
    <t>Lengths are given from the 1 entry/exit point for each interferometer (H1 or H2) for cable trays into/out-of the VEA (points A for H1 and point B for H2).</t>
  </si>
  <si>
    <t>ISCBT10R</t>
  </si>
  <si>
    <t>H1 OpLevs (near)</t>
  </si>
  <si>
    <t>H1 OpLevs (far)</t>
  </si>
  <si>
    <t>WBSC10, far side, E &amp; F ports</t>
  </si>
  <si>
    <t>WBSC10, far side, G ports</t>
  </si>
  <si>
    <t>WBSC10, near side, E &amp; F ports</t>
  </si>
  <si>
    <t>WBSC10, near side, G ports</t>
  </si>
  <si>
    <t>H1-TCS-C1</t>
  </si>
  <si>
    <t>H2 OpLevs (near)</t>
  </si>
  <si>
    <t>H2 OpLevs (far)</t>
  </si>
  <si>
    <t>H2-TCS-C1</t>
  </si>
  <si>
    <t>ISCBT6R</t>
  </si>
  <si>
    <t>WBSC6, far side, E &amp; F ports</t>
  </si>
  <si>
    <t>WBSC6, far side, G ports</t>
  </si>
  <si>
    <t>WBSC6, near side, E &amp; F ports</t>
  </si>
  <si>
    <t>WBSC6, near side, G ports</t>
  </si>
  <si>
    <t>H2 - POINT B TO RACK ROOM</t>
  </si>
  <si>
    <t>H1 - POINT A TO VEA LOCATIONS</t>
  </si>
  <si>
    <t>H1 - VEA RACK TO CHAMBER/TABLE</t>
  </si>
  <si>
    <t>H2 - POINT B TO VEA LOCATIONS</t>
  </si>
  <si>
    <t>H2 - VEA RACK TO CHAMBER/TABLE</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</si>
</sst>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u/>
      <sz val="11"/>
      <color theme="10"/>
      <name val="Calibri"/>
      <family val="2"/>
    </font>
    <font>
      <b/>
      <sz val="16"/>
      <color theme="1"/>
      <name val="Calibri"/>
      <family val="2"/>
      <scheme val="minor"/>
    </font>
    <font>
      <b/>
      <sz val="2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8">
    <xf numFmtId="0" fontId="0" fillId="0" borderId="0" xfId="0"/>
    <xf numFmtId="0" fontId="0" fillId="0" borderId="1" xfId="0" applyBorder="1"/>
    <xf numFmtId="0" fontId="0" fillId="0" borderId="0" xfId="0" applyAlignment="1">
      <alignment horizontal="center"/>
    </xf>
    <xf numFmtId="1" fontId="0" fillId="0" borderId="0" xfId="0" applyNumberFormat="1"/>
    <xf numFmtId="0" fontId="2" fillId="0" borderId="0" xfId="1" applyAlignment="1" applyProtection="1">
      <alignment horizontal="left" indent="1"/>
    </xf>
    <xf numFmtId="9" fontId="0" fillId="0" borderId="0" xfId="0" applyNumberFormat="1"/>
    <xf numFmtId="1" fontId="0" fillId="0" borderId="1" xfId="0" applyNumberFormat="1" applyBorder="1"/>
    <xf numFmtId="0" fontId="1" fillId="0" borderId="0" xfId="0" applyFont="1"/>
    <xf numFmtId="0" fontId="1" fillId="0" borderId="1" xfId="0" applyFont="1" applyBorder="1"/>
    <xf numFmtId="0" fontId="3" fillId="0" borderId="0" xfId="0" applyFont="1"/>
    <xf numFmtId="0" fontId="2" fillId="0" borderId="0" xfId="1" applyAlignment="1" applyProtection="1"/>
    <xf numFmtId="0" fontId="4" fillId="0" borderId="0" xfId="0" applyFont="1"/>
    <xf numFmtId="0" fontId="0" fillId="0" borderId="0" xfId="0" applyBorder="1"/>
    <xf numFmtId="1" fontId="0" fillId="0" borderId="0" xfId="0" applyNumberFormat="1" applyBorder="1"/>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xf>
    <xf numFmtId="0" fontId="0" fillId="0" borderId="0" xfId="0"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cc.ligo.org/cgi-bin/private/DocDB/ShowDocument?docid=18649" TargetMode="External"/><Relationship Id="rId13" Type="http://schemas.openxmlformats.org/officeDocument/2006/relationships/hyperlink" Target="https://dcc.ligo.org/cgi-bin/private/DocDB/ShowDocument?docid=3911" TargetMode="External"/><Relationship Id="rId3" Type="http://schemas.openxmlformats.org/officeDocument/2006/relationships/hyperlink" Target="https://dcc.ligo.org/cgi-bin/private/DocDB/ShowDocument?docid=19974" TargetMode="External"/><Relationship Id="rId7" Type="http://schemas.openxmlformats.org/officeDocument/2006/relationships/hyperlink" Target="https://dcc.ligo.org/cgi-bin/private/DocDB/ShowDocument?docid=18647" TargetMode="External"/><Relationship Id="rId12" Type="http://schemas.openxmlformats.org/officeDocument/2006/relationships/hyperlink" Target="https://dcc.ligo.org/cgi-bin/private/DocDB/ShowDocument?docid=3912" TargetMode="External"/><Relationship Id="rId2" Type="http://schemas.openxmlformats.org/officeDocument/2006/relationships/hyperlink" Target="https://dcc.ligo.org/DocDB/0003/D0901490/001/D0901490-v1.pdf" TargetMode="External"/><Relationship Id="rId1" Type="http://schemas.openxmlformats.org/officeDocument/2006/relationships/hyperlink" Target="https://dcc.ligo.org/DocDB/0003/D0901477/002/D0901477_Vacuum%20Chamber%20Designations%20for%20the%20LHO%20Observatory.pdf" TargetMode="External"/><Relationship Id="rId6" Type="http://schemas.openxmlformats.org/officeDocument/2006/relationships/hyperlink" Target="https://dcc.ligo.org/cgi-bin/private/DocDB/ShowDocument?docid=18644" TargetMode="External"/><Relationship Id="rId11" Type="http://schemas.openxmlformats.org/officeDocument/2006/relationships/hyperlink" Target="https://dcc.ligo.org/cgi-bin/private/DocDB/ShowDocument?docid=19352" TargetMode="External"/><Relationship Id="rId5" Type="http://schemas.openxmlformats.org/officeDocument/2006/relationships/hyperlink" Target="https://dcc.ligo.org/cgi-bin/private/DocDB/ShowDocument?docid=19975" TargetMode="External"/><Relationship Id="rId15" Type="http://schemas.openxmlformats.org/officeDocument/2006/relationships/printerSettings" Target="../printerSettings/printerSettings1.bin"/><Relationship Id="rId10" Type="http://schemas.openxmlformats.org/officeDocument/2006/relationships/hyperlink" Target="https://dcc.ligo.org/cgi-bin/private/DocDB/ShowDocument?docid=19351" TargetMode="External"/><Relationship Id="rId4" Type="http://schemas.openxmlformats.org/officeDocument/2006/relationships/hyperlink" Target="https://dcc.ligo.org/cgi-bin/private/DocDB/ShowDocument?docid=19973" TargetMode="External"/><Relationship Id="rId9" Type="http://schemas.openxmlformats.org/officeDocument/2006/relationships/hyperlink" Target="https://dcc.ligo.org/cgi-bin/private/DocDB/ShowDocument?docid=19350" TargetMode="External"/><Relationship Id="rId14" Type="http://schemas.openxmlformats.org/officeDocument/2006/relationships/hyperlink" Target="https://dcc.ligo.org/cgi-bin/private/DocDB/ShowDocument?docid=3076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27"/>
  <sheetViews>
    <sheetView tabSelected="1" workbookViewId="0">
      <selection activeCell="H31" sqref="H31"/>
    </sheetView>
  </sheetViews>
  <sheetFormatPr defaultRowHeight="15"/>
  <sheetData>
    <row r="1" spans="1:13" ht="21">
      <c r="A1" s="9" t="s">
        <v>51</v>
      </c>
    </row>
    <row r="2" spans="1:13">
      <c r="A2" t="s">
        <v>52</v>
      </c>
    </row>
    <row r="3" spans="1:13">
      <c r="B3" s="10" t="s">
        <v>53</v>
      </c>
    </row>
    <row r="4" spans="1:13">
      <c r="A4" t="s">
        <v>54</v>
      </c>
    </row>
    <row r="5" spans="1:13" ht="29.25" customHeight="1">
      <c r="A5" s="14" t="s">
        <v>55</v>
      </c>
      <c r="B5" s="14"/>
      <c r="C5" s="14"/>
      <c r="D5" s="14"/>
      <c r="E5" s="14"/>
      <c r="F5" s="14"/>
      <c r="G5" s="14"/>
      <c r="H5" s="14"/>
      <c r="I5" s="14"/>
      <c r="J5" s="14"/>
      <c r="K5" s="14"/>
      <c r="L5" s="14"/>
      <c r="M5" s="14"/>
    </row>
    <row r="6" spans="1:13" ht="29.25" customHeight="1">
      <c r="A6" s="14" t="s">
        <v>47</v>
      </c>
      <c r="B6" s="14"/>
      <c r="C6" s="14"/>
      <c r="D6" s="14"/>
      <c r="E6" s="14"/>
      <c r="F6" s="14"/>
      <c r="G6" s="14"/>
      <c r="H6" s="14"/>
      <c r="I6" s="14"/>
      <c r="J6" s="14"/>
      <c r="K6" s="14"/>
      <c r="L6" s="14"/>
      <c r="M6" s="14"/>
    </row>
    <row r="7" spans="1:13" ht="17.25" customHeight="1">
      <c r="A7" s="15" t="s">
        <v>48</v>
      </c>
      <c r="B7" s="15"/>
      <c r="C7" s="15"/>
      <c r="D7" s="15"/>
      <c r="E7" s="15"/>
      <c r="F7" s="15"/>
      <c r="G7" s="15"/>
      <c r="H7" s="15"/>
      <c r="I7" s="15"/>
      <c r="J7" s="15"/>
      <c r="K7" s="15"/>
      <c r="L7" s="15"/>
      <c r="M7" s="15"/>
    </row>
    <row r="8" spans="1:13">
      <c r="A8" t="s">
        <v>8</v>
      </c>
    </row>
    <row r="9" spans="1:13">
      <c r="A9" s="4" t="s">
        <v>9</v>
      </c>
    </row>
    <row r="10" spans="1:13">
      <c r="A10" s="4" t="s">
        <v>10</v>
      </c>
    </row>
    <row r="11" spans="1:13">
      <c r="A11" t="s">
        <v>11</v>
      </c>
    </row>
    <row r="12" spans="1:13">
      <c r="A12" s="4" t="s">
        <v>12</v>
      </c>
    </row>
    <row r="13" spans="1:13">
      <c r="A13" s="4" t="s">
        <v>13</v>
      </c>
    </row>
    <row r="14" spans="1:13">
      <c r="A14" s="4" t="s">
        <v>14</v>
      </c>
    </row>
    <row r="15" spans="1:13" ht="28.5" customHeight="1">
      <c r="A15" s="14" t="s">
        <v>24</v>
      </c>
      <c r="B15" s="14"/>
      <c r="C15" s="14"/>
      <c r="D15" s="14"/>
      <c r="E15" s="14"/>
      <c r="F15" s="14"/>
      <c r="G15" s="14"/>
      <c r="H15" s="14"/>
      <c r="I15" s="14"/>
      <c r="J15" s="14"/>
      <c r="K15" s="14"/>
      <c r="L15" s="14"/>
      <c r="M15" s="14"/>
    </row>
    <row r="16" spans="1:13">
      <c r="A16" s="4" t="s">
        <v>15</v>
      </c>
    </row>
    <row r="17" spans="1:12">
      <c r="A17" s="4" t="s">
        <v>16</v>
      </c>
    </row>
    <row r="18" spans="1:12">
      <c r="A18" s="4" t="s">
        <v>17</v>
      </c>
    </row>
    <row r="19" spans="1:12">
      <c r="A19" t="s">
        <v>18</v>
      </c>
    </row>
    <row r="20" spans="1:12">
      <c r="A20" s="4" t="s">
        <v>19</v>
      </c>
    </row>
    <row r="21" spans="1:12">
      <c r="A21" s="4" t="s">
        <v>20</v>
      </c>
    </row>
    <row r="22" spans="1:12">
      <c r="A22" s="4" t="s">
        <v>21</v>
      </c>
    </row>
    <row r="24" spans="1:12" ht="60" customHeight="1">
      <c r="A24" s="14" t="s">
        <v>26</v>
      </c>
      <c r="B24" s="14"/>
      <c r="C24" s="14"/>
      <c r="D24" s="14"/>
      <c r="E24" s="14"/>
      <c r="F24" s="14"/>
      <c r="G24" s="14"/>
      <c r="H24" s="14"/>
      <c r="I24" s="14"/>
      <c r="J24" s="14"/>
      <c r="K24" s="14"/>
      <c r="L24" s="14"/>
    </row>
    <row r="25" spans="1:12">
      <c r="A25" t="s">
        <v>25</v>
      </c>
    </row>
    <row r="26" spans="1:12">
      <c r="A26" s="4" t="s">
        <v>22</v>
      </c>
    </row>
    <row r="27" spans="1:12">
      <c r="A27" s="4" t="s">
        <v>23</v>
      </c>
    </row>
  </sheetData>
  <mergeCells count="5">
    <mergeCell ref="A24:L24"/>
    <mergeCell ref="A15:M15"/>
    <mergeCell ref="A6:M6"/>
    <mergeCell ref="A7:M7"/>
    <mergeCell ref="A5:M5"/>
  </mergeCells>
  <hyperlinks>
    <hyperlink ref="A9" r:id="rId1" display="https://dcc.ligo.org/DocDB/0003/D0901477/002/D0901477_Vacuum Chamber Designations for the LHO Observatory.pdf"/>
    <hyperlink ref="A10" r:id="rId2" display="https://dcc.ligo.org/DocDB/0003/D0901490/001/D0901490-v1.pdf"/>
    <hyperlink ref="A12" r:id="rId3" display="https://dcc.ligo.org/cgi-bin/private/DocDB/ShowDocument?docid=19974"/>
    <hyperlink ref="A13" r:id="rId4" display="https://dcc.ligo.org/cgi-bin/private/DocDB/ShowDocument?docid=19973"/>
    <hyperlink ref="A14" r:id="rId5" display="https://dcc.ligo.org/cgi-bin/private/DocDB/ShowDocument?docid=19975"/>
    <hyperlink ref="A16" r:id="rId6" display="https://dcc.ligo.org/cgi-bin/private/DocDB/ShowDocument?docid=18644"/>
    <hyperlink ref="A17" r:id="rId7" display="https://dcc.ligo.org/cgi-bin/private/DocDB/ShowDocument?docid=18647"/>
    <hyperlink ref="A18" r:id="rId8" display="https://dcc.ligo.org/cgi-bin/private/DocDB/ShowDocument?docid=18649"/>
    <hyperlink ref="A20" r:id="rId9" display="https://dcc.ligo.org/cgi-bin/private/DocDB/ShowDocument?docid=19350"/>
    <hyperlink ref="A21" r:id="rId10" display="https://dcc.ligo.org/cgi-bin/private/DocDB/ShowDocument?docid=19351"/>
    <hyperlink ref="A22" r:id="rId11" display="https://dcc.ligo.org/cgi-bin/private/DocDB/ShowDocument?docid=19352"/>
    <hyperlink ref="A26" r:id="rId12" display="https://dcc.ligo.org/cgi-bin/private/DocDB/ShowDocument?docid=3912"/>
    <hyperlink ref="A27" r:id="rId13" display="https://dcc.ligo.org/cgi-bin/private/DocDB/ShowDocument?docid=3911"/>
    <hyperlink ref="B3" r:id="rId14"/>
  </hyperlinks>
  <pageMargins left="0.7" right="0.7" top="0.75" bottom="0.75" header="0.3" footer="0.3"/>
  <pageSetup orientation="landscape" horizontalDpi="1200" verticalDpi="1200" r:id="rId15"/>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dimension ref="A1:Q13"/>
  <sheetViews>
    <sheetView workbookViewId="0">
      <selection activeCell="A2" sqref="A2"/>
    </sheetView>
  </sheetViews>
  <sheetFormatPr defaultRowHeight="15"/>
  <cols>
    <col min="1" max="1" width="8.7109375" customWidth="1"/>
    <col min="2" max="2" width="25.7109375" customWidth="1"/>
    <col min="3" max="4" width="12.7109375" customWidth="1"/>
    <col min="5" max="5" width="14.85546875" customWidth="1"/>
  </cols>
  <sheetData>
    <row r="1" spans="1:17" ht="26.25">
      <c r="A1" s="11" t="s">
        <v>73</v>
      </c>
      <c r="E1" t="s">
        <v>35</v>
      </c>
      <c r="F1" s="5">
        <v>0.05</v>
      </c>
      <c r="G1" s="2" t="s">
        <v>36</v>
      </c>
      <c r="H1">
        <v>120</v>
      </c>
      <c r="I1" t="s">
        <v>37</v>
      </c>
    </row>
    <row r="2" spans="1:17">
      <c r="A2" s="7"/>
      <c r="B2" s="7"/>
      <c r="C2" s="16" t="s">
        <v>5</v>
      </c>
      <c r="D2" s="16"/>
      <c r="E2" s="2" t="s">
        <v>34</v>
      </c>
      <c r="F2">
        <v>12</v>
      </c>
    </row>
    <row r="3" spans="1:17">
      <c r="A3" s="8" t="s">
        <v>0</v>
      </c>
      <c r="B3" s="8" t="s">
        <v>28</v>
      </c>
      <c r="C3" s="8" t="s">
        <v>4</v>
      </c>
      <c r="D3" s="8" t="s">
        <v>38</v>
      </c>
      <c r="E3" t="s">
        <v>33</v>
      </c>
      <c r="F3" t="s">
        <v>6</v>
      </c>
    </row>
    <row r="4" spans="1:17">
      <c r="A4" s="1" t="s">
        <v>1</v>
      </c>
      <c r="B4" s="1" t="s">
        <v>3</v>
      </c>
      <c r="C4" s="6">
        <f>(SUM(F4:Y4)+E4*$F$2*(PI()/2-2))/12</f>
        <v>26.391592653589793</v>
      </c>
      <c r="D4" s="1">
        <f>FLOOR(MAX(C4+$H$1/12,C4*(1+$F$1)),1)</f>
        <v>36</v>
      </c>
      <c r="E4">
        <v>2</v>
      </c>
      <c r="F4">
        <v>169</v>
      </c>
      <c r="G4">
        <v>38</v>
      </c>
      <c r="H4">
        <v>120</v>
      </c>
    </row>
    <row r="5" spans="1:17">
      <c r="A5" s="1" t="s">
        <v>1</v>
      </c>
      <c r="B5" s="1" t="s">
        <v>7</v>
      </c>
      <c r="C5" s="6">
        <f>(SUM(F5:Y5)+E5*$F$2*(PI()/2-2))/12</f>
        <v>35.045722313718024</v>
      </c>
      <c r="D5" s="1">
        <f t="shared" ref="D5:D12" si="0">FLOOR(MAX(C5+$H$1/12,C5*(1+$F$1)),1)</f>
        <v>45</v>
      </c>
      <c r="E5">
        <v>3</v>
      </c>
      <c r="F5">
        <v>169</v>
      </c>
      <c r="G5">
        <v>147</v>
      </c>
      <c r="H5">
        <v>120</v>
      </c>
      <c r="K5" s="3"/>
      <c r="L5" s="3"/>
    </row>
    <row r="6" spans="1:17">
      <c r="A6" s="1" t="s">
        <v>1</v>
      </c>
      <c r="B6" s="1" t="s">
        <v>56</v>
      </c>
      <c r="C6" s="6">
        <f t="shared" ref="C6:C12" si="1">(SUM(F6:Y6)+E6*$F$2*(PI()/2-2))/12</f>
        <v>31.879055647051356</v>
      </c>
      <c r="D6" s="1">
        <f t="shared" si="0"/>
        <v>41</v>
      </c>
      <c r="E6">
        <v>3</v>
      </c>
      <c r="F6">
        <v>169</v>
      </c>
      <c r="G6">
        <v>157</v>
      </c>
      <c r="H6">
        <f>120-48</f>
        <v>72</v>
      </c>
    </row>
    <row r="7" spans="1:17">
      <c r="A7" s="1" t="s">
        <v>1</v>
      </c>
      <c r="B7" s="1" t="s">
        <v>57</v>
      </c>
      <c r="C7" s="6">
        <f t="shared" si="1"/>
        <v>33.308259320256461</v>
      </c>
      <c r="D7" s="1">
        <f t="shared" si="0"/>
        <v>43</v>
      </c>
      <c r="E7">
        <v>2</v>
      </c>
      <c r="F7">
        <v>169</v>
      </c>
      <c r="G7">
        <v>86</v>
      </c>
      <c r="H7">
        <v>35</v>
      </c>
      <c r="I7">
        <v>120</v>
      </c>
    </row>
    <row r="8" spans="1:17">
      <c r="A8" s="1" t="s">
        <v>1</v>
      </c>
      <c r="B8" s="1" t="s">
        <v>58</v>
      </c>
      <c r="C8" s="6">
        <f t="shared" si="1"/>
        <v>39.808259320256461</v>
      </c>
      <c r="D8" s="1">
        <f t="shared" si="0"/>
        <v>49</v>
      </c>
      <c r="E8">
        <v>2</v>
      </c>
      <c r="F8">
        <v>169</v>
      </c>
      <c r="G8">
        <v>164</v>
      </c>
      <c r="H8">
        <v>35</v>
      </c>
      <c r="I8">
        <v>120</v>
      </c>
    </row>
    <row r="9" spans="1:17">
      <c r="A9" s="1" t="s">
        <v>1</v>
      </c>
      <c r="B9" s="1" t="s">
        <v>59</v>
      </c>
      <c r="C9" s="6">
        <f t="shared" si="1"/>
        <v>48.741517384498195</v>
      </c>
      <c r="D9" s="1">
        <f t="shared" si="0"/>
        <v>58</v>
      </c>
      <c r="E9">
        <v>3</v>
      </c>
      <c r="F9">
        <v>169</v>
      </c>
      <c r="G9">
        <v>86</v>
      </c>
      <c r="H9">
        <v>149</v>
      </c>
      <c r="I9" s="3">
        <f>PI()*125/2</f>
        <v>196.34954084936206</v>
      </c>
      <c r="K9" s="3"/>
      <c r="L9" s="3"/>
    </row>
    <row r="10" spans="1:17">
      <c r="A10" s="1" t="s">
        <v>1</v>
      </c>
      <c r="B10" s="1" t="s">
        <v>60</v>
      </c>
      <c r="C10" s="6">
        <f t="shared" si="1"/>
        <v>53.616517384498195</v>
      </c>
      <c r="D10" s="1">
        <f t="shared" si="0"/>
        <v>63</v>
      </c>
      <c r="E10">
        <v>3</v>
      </c>
      <c r="F10">
        <v>169</v>
      </c>
      <c r="G10">
        <v>86</v>
      </c>
      <c r="H10">
        <v>149</v>
      </c>
      <c r="I10" s="3">
        <f>PI()*125/2</f>
        <v>196.34954084936206</v>
      </c>
      <c r="J10" s="3">
        <v>58.5</v>
      </c>
      <c r="K10" s="3"/>
      <c r="L10" s="3"/>
      <c r="M10" s="3"/>
    </row>
    <row r="11" spans="1:17">
      <c r="A11" s="1" t="s">
        <v>1</v>
      </c>
      <c r="B11" s="1" t="s">
        <v>61</v>
      </c>
      <c r="C11" s="6">
        <f t="shared" si="1"/>
        <v>39.272675496159465</v>
      </c>
      <c r="D11" s="1">
        <f t="shared" si="0"/>
        <v>49</v>
      </c>
      <c r="E11">
        <v>6</v>
      </c>
      <c r="F11">
        <v>169</v>
      </c>
      <c r="G11">
        <v>86</v>
      </c>
      <c r="H11">
        <v>149</v>
      </c>
      <c r="I11" s="3">
        <f>PI()*125/4</f>
        <v>98.174770424681029</v>
      </c>
      <c r="K11" s="3"/>
      <c r="L11" s="3"/>
      <c r="N11" s="3"/>
    </row>
    <row r="12" spans="1:17">
      <c r="A12" s="1" t="s">
        <v>1</v>
      </c>
      <c r="B12" s="1" t="s">
        <v>62</v>
      </c>
      <c r="C12" s="6">
        <f t="shared" si="1"/>
        <v>43.718471822954363</v>
      </c>
      <c r="D12" s="1">
        <f t="shared" si="0"/>
        <v>53</v>
      </c>
      <c r="E12">
        <v>7</v>
      </c>
      <c r="F12">
        <v>169</v>
      </c>
      <c r="G12">
        <v>86</v>
      </c>
      <c r="H12">
        <v>149</v>
      </c>
      <c r="I12" s="3">
        <f>PI()*125/4</f>
        <v>98.174770424681029</v>
      </c>
      <c r="J12" s="3">
        <v>58.5</v>
      </c>
      <c r="K12" s="3"/>
      <c r="L12" s="3"/>
      <c r="N12" s="3"/>
      <c r="O12" s="3"/>
    </row>
    <row r="13" spans="1:17">
      <c r="C13" s="3"/>
      <c r="K13" s="3"/>
      <c r="L13" s="3"/>
      <c r="M13" s="3"/>
      <c r="N13" s="3"/>
      <c r="O13" s="3"/>
      <c r="P13" s="3"/>
      <c r="Q1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dimension ref="A1:Q17"/>
  <sheetViews>
    <sheetView workbookViewId="0">
      <selection activeCell="B4" sqref="B4:B9"/>
    </sheetView>
  </sheetViews>
  <sheetFormatPr defaultRowHeight="15"/>
  <cols>
    <col min="1" max="1" width="8.7109375" customWidth="1"/>
    <col min="2" max="2" width="25.7109375" customWidth="1"/>
    <col min="3" max="4" width="12.7109375" customWidth="1"/>
    <col min="5" max="5" width="14.5703125" customWidth="1"/>
  </cols>
  <sheetData>
    <row r="1" spans="1:17" ht="26.25">
      <c r="A1" s="11" t="s">
        <v>50</v>
      </c>
      <c r="E1" t="s">
        <v>35</v>
      </c>
      <c r="F1" s="5">
        <v>0.05</v>
      </c>
      <c r="G1" s="2" t="s">
        <v>36</v>
      </c>
      <c r="H1">
        <v>120</v>
      </c>
      <c r="I1" t="s">
        <v>37</v>
      </c>
    </row>
    <row r="2" spans="1:17">
      <c r="A2" s="7"/>
      <c r="B2" s="7"/>
      <c r="C2" s="16" t="s">
        <v>5</v>
      </c>
      <c r="D2" s="16"/>
      <c r="E2" s="2" t="s">
        <v>34</v>
      </c>
      <c r="F2">
        <v>12</v>
      </c>
    </row>
    <row r="3" spans="1:17">
      <c r="A3" s="8" t="s">
        <v>0</v>
      </c>
      <c r="B3" s="8" t="s">
        <v>2</v>
      </c>
      <c r="C3" s="8" t="s">
        <v>4</v>
      </c>
      <c r="D3" s="8" t="s">
        <v>38</v>
      </c>
      <c r="E3" t="s">
        <v>33</v>
      </c>
      <c r="F3" t="s">
        <v>6</v>
      </c>
    </row>
    <row r="4" spans="1:17">
      <c r="A4" s="1" t="s">
        <v>1</v>
      </c>
      <c r="B4" s="1" t="s">
        <v>31</v>
      </c>
      <c r="C4" s="6">
        <f t="shared" ref="C4:C8" si="0">(SUM(F4:Y4)+E4*$F$2*(PI()/2-2))/12</f>
        <v>27.391592653589793</v>
      </c>
      <c r="D4" s="1">
        <f t="shared" ref="D4:D9" si="1">FLOOR(MAX(C4+$H$1/12,C4*(1+$F$1)),1)</f>
        <v>37</v>
      </c>
      <c r="E4">
        <v>2</v>
      </c>
      <c r="F4">
        <v>174</v>
      </c>
      <c r="G4">
        <v>45</v>
      </c>
      <c r="H4">
        <v>120</v>
      </c>
    </row>
    <row r="5" spans="1:17">
      <c r="A5" s="1" t="s">
        <v>1</v>
      </c>
      <c r="B5" s="1" t="s">
        <v>30</v>
      </c>
      <c r="C5" s="6">
        <f t="shared" si="0"/>
        <v>29.391592653589793</v>
      </c>
      <c r="D5" s="1">
        <f t="shared" si="1"/>
        <v>39</v>
      </c>
      <c r="E5">
        <v>2</v>
      </c>
      <c r="F5">
        <v>174</v>
      </c>
      <c r="G5">
        <v>69</v>
      </c>
      <c r="H5">
        <v>120</v>
      </c>
    </row>
    <row r="6" spans="1:17">
      <c r="A6" s="1" t="s">
        <v>1</v>
      </c>
      <c r="B6" s="1" t="s">
        <v>32</v>
      </c>
      <c r="C6" s="6">
        <f t="shared" si="0"/>
        <v>31.474925986923125</v>
      </c>
      <c r="D6" s="1">
        <f t="shared" si="1"/>
        <v>41</v>
      </c>
      <c r="E6">
        <v>2</v>
      </c>
      <c r="F6">
        <v>174</v>
      </c>
      <c r="G6">
        <v>94</v>
      </c>
      <c r="H6">
        <v>120</v>
      </c>
    </row>
    <row r="7" spans="1:17">
      <c r="A7" s="1" t="s">
        <v>1</v>
      </c>
      <c r="B7" s="1" t="s">
        <v>63</v>
      </c>
      <c r="C7" s="6">
        <f t="shared" si="0"/>
        <v>33.558259320256461</v>
      </c>
      <c r="D7" s="1">
        <f t="shared" si="1"/>
        <v>43</v>
      </c>
      <c r="E7">
        <v>2</v>
      </c>
      <c r="F7">
        <v>174</v>
      </c>
      <c r="G7">
        <v>119</v>
      </c>
      <c r="H7">
        <v>120</v>
      </c>
    </row>
    <row r="8" spans="1:17">
      <c r="A8" s="1" t="s">
        <v>1</v>
      </c>
      <c r="B8" s="1" t="s">
        <v>29</v>
      </c>
      <c r="C8" s="6">
        <f t="shared" si="0"/>
        <v>35.558259320256461</v>
      </c>
      <c r="D8" s="1">
        <f t="shared" si="1"/>
        <v>45</v>
      </c>
      <c r="E8">
        <v>2</v>
      </c>
      <c r="F8">
        <v>174</v>
      </c>
      <c r="G8">
        <v>143</v>
      </c>
      <c r="H8">
        <v>120</v>
      </c>
    </row>
    <row r="9" spans="1:17">
      <c r="A9" s="1" t="s">
        <v>1</v>
      </c>
      <c r="B9" s="1" t="s">
        <v>44</v>
      </c>
      <c r="C9" s="6">
        <f t="shared" ref="C9" si="2">(SUM(F9:Y9)+E9*$F$2*(PI()/2-2))/12</f>
        <v>37.558259320256461</v>
      </c>
      <c r="D9" s="1">
        <f t="shared" si="1"/>
        <v>47</v>
      </c>
      <c r="E9">
        <v>2</v>
      </c>
      <c r="F9">
        <v>174</v>
      </c>
      <c r="G9">
        <v>167</v>
      </c>
      <c r="H9">
        <v>120</v>
      </c>
    </row>
    <row r="10" spans="1:17">
      <c r="C10" s="3"/>
      <c r="K10" s="3"/>
      <c r="L10" s="3"/>
      <c r="N10" s="3"/>
      <c r="O10" s="3"/>
      <c r="P10" s="3"/>
      <c r="Q10" s="3"/>
    </row>
    <row r="11" spans="1:17">
      <c r="C11" s="3"/>
      <c r="K11" s="3"/>
      <c r="L11" s="3"/>
    </row>
    <row r="12" spans="1:17">
      <c r="C12" s="3"/>
      <c r="K12" s="3"/>
    </row>
    <row r="13" spans="1:17">
      <c r="C13" s="3"/>
      <c r="K13" s="3"/>
    </row>
    <row r="14" spans="1:17">
      <c r="C14" s="3"/>
      <c r="K14" s="3"/>
    </row>
    <row r="15" spans="1:17">
      <c r="C15" s="3"/>
      <c r="K15" s="3"/>
      <c r="L15" s="3"/>
      <c r="N15" s="3"/>
      <c r="O15" s="3"/>
      <c r="P15" s="3"/>
      <c r="Q15" s="3"/>
    </row>
    <row r="16" spans="1:17">
      <c r="C16" s="3"/>
      <c r="K16" s="3"/>
      <c r="L16" s="3"/>
      <c r="N16" s="3"/>
      <c r="O16" s="3"/>
      <c r="P16" s="3"/>
      <c r="Q16" s="3"/>
    </row>
    <row r="17" spans="3:17">
      <c r="C17" s="3"/>
      <c r="K17" s="3"/>
      <c r="L17" s="3"/>
      <c r="O17" s="3"/>
      <c r="P17" s="3"/>
      <c r="Q17"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4.xml><?xml version="1.0" encoding="utf-8"?>
<worksheet xmlns="http://schemas.openxmlformats.org/spreadsheetml/2006/main" xmlns:r="http://schemas.openxmlformats.org/officeDocument/2006/relationships">
  <dimension ref="A1:Q83"/>
  <sheetViews>
    <sheetView workbookViewId="0">
      <selection activeCell="A2" sqref="A2"/>
    </sheetView>
  </sheetViews>
  <sheetFormatPr defaultRowHeight="15"/>
  <cols>
    <col min="1" max="1" width="18.42578125" customWidth="1"/>
    <col min="2" max="2" width="25.7109375" customWidth="1"/>
    <col min="3" max="4" width="12.7109375" customWidth="1"/>
    <col min="5" max="5" width="14.5703125" customWidth="1"/>
  </cols>
  <sheetData>
    <row r="1" spans="1:12" ht="26.25">
      <c r="A1" s="11" t="s">
        <v>74</v>
      </c>
      <c r="E1" t="s">
        <v>35</v>
      </c>
      <c r="F1" s="5">
        <v>0.05</v>
      </c>
      <c r="G1" s="2" t="s">
        <v>36</v>
      </c>
      <c r="H1">
        <v>120</v>
      </c>
      <c r="I1" t="s">
        <v>37</v>
      </c>
    </row>
    <row r="2" spans="1:12">
      <c r="A2" s="7"/>
      <c r="B2" s="7"/>
      <c r="C2" s="16" t="s">
        <v>5</v>
      </c>
      <c r="D2" s="16"/>
      <c r="E2" s="2" t="s">
        <v>34</v>
      </c>
      <c r="F2">
        <v>12</v>
      </c>
    </row>
    <row r="3" spans="1:12">
      <c r="A3" s="8" t="s">
        <v>2</v>
      </c>
      <c r="B3" s="8" t="s">
        <v>49</v>
      </c>
      <c r="C3" s="8" t="s">
        <v>4</v>
      </c>
      <c r="D3" s="8" t="s">
        <v>38</v>
      </c>
      <c r="E3" t="s">
        <v>33</v>
      </c>
      <c r="F3" t="s">
        <v>6</v>
      </c>
    </row>
    <row r="4" spans="1:12">
      <c r="A4" s="1" t="s">
        <v>3</v>
      </c>
      <c r="B4" s="1" t="s">
        <v>59</v>
      </c>
      <c r="C4" s="6">
        <f>(SUM(F4:Y4)+E4*$F$2*(PI()/2-2))/12</f>
        <v>47.062313711293086</v>
      </c>
      <c r="D4" s="1">
        <f>FLOOR(MAX(C4+$H$1/12,C4*(1+$F$1)),1)</f>
        <v>57</v>
      </c>
      <c r="E4">
        <v>4</v>
      </c>
      <c r="F4">
        <v>120</v>
      </c>
      <c r="G4">
        <v>38</v>
      </c>
      <c r="H4">
        <v>175</v>
      </c>
      <c r="I4">
        <v>56</v>
      </c>
      <c r="J4" s="3">
        <f>PI()*125/2</f>
        <v>196.34954084936206</v>
      </c>
    </row>
    <row r="5" spans="1:12">
      <c r="A5" s="1"/>
      <c r="B5" s="1" t="s">
        <v>60</v>
      </c>
      <c r="C5" s="6">
        <f t="shared" ref="C5:C12" si="0">(SUM(F5:Y5)+E5*$F$2*(PI()/2-2))/12</f>
        <v>51.937313711293086</v>
      </c>
      <c r="D5" s="1">
        <f t="shared" ref="D5:D12" si="1">FLOOR(MAX(C5+$H$1/12,C5*(1+$F$1)),1)</f>
        <v>61</v>
      </c>
      <c r="E5">
        <v>4</v>
      </c>
      <c r="F5">
        <v>120</v>
      </c>
      <c r="G5">
        <v>38</v>
      </c>
      <c r="H5">
        <v>175</v>
      </c>
      <c r="I5">
        <v>56</v>
      </c>
      <c r="J5" s="3">
        <f>PI()*125/2</f>
        <v>196.34954084936206</v>
      </c>
      <c r="K5" s="3">
        <v>58.5</v>
      </c>
      <c r="L5" s="3"/>
    </row>
    <row r="6" spans="1:12">
      <c r="A6" s="1"/>
      <c r="B6" s="1" t="s">
        <v>61</v>
      </c>
      <c r="C6" s="6">
        <f t="shared" ref="C6:C10" si="2">(SUM(F6:Y6)+E6*$F$2*(PI()/2-2))/12</f>
        <v>38.881082842569668</v>
      </c>
      <c r="D6" s="1">
        <f t="shared" ref="D6:D10" si="3">FLOOR(MAX(C6+$H$1/12,C6*(1+$F$1)),1)</f>
        <v>48</v>
      </c>
      <c r="E6">
        <v>4</v>
      </c>
      <c r="F6">
        <v>120</v>
      </c>
      <c r="G6">
        <v>38</v>
      </c>
      <c r="H6">
        <v>175</v>
      </c>
      <c r="I6">
        <v>56</v>
      </c>
      <c r="J6" s="3">
        <f>PI()*125/4</f>
        <v>98.174770424681029</v>
      </c>
      <c r="L6" s="3"/>
    </row>
    <row r="7" spans="1:12">
      <c r="A7" s="1"/>
      <c r="B7" s="1" t="s">
        <v>62</v>
      </c>
      <c r="C7" s="6">
        <f t="shared" si="2"/>
        <v>43.756082842569668</v>
      </c>
      <c r="D7" s="1">
        <f t="shared" si="3"/>
        <v>53</v>
      </c>
      <c r="E7">
        <v>4</v>
      </c>
      <c r="F7">
        <v>120</v>
      </c>
      <c r="G7">
        <v>38</v>
      </c>
      <c r="H7">
        <v>175</v>
      </c>
      <c r="I7">
        <v>56</v>
      </c>
      <c r="J7" s="3">
        <f>PI()*125/4</f>
        <v>98.174770424681029</v>
      </c>
      <c r="K7" s="3">
        <v>58.5</v>
      </c>
      <c r="L7" s="3"/>
    </row>
    <row r="8" spans="1:12">
      <c r="A8" s="1" t="s">
        <v>7</v>
      </c>
      <c r="B8" s="1" t="s">
        <v>56</v>
      </c>
      <c r="C8" s="6">
        <f t="shared" si="2"/>
        <v>17.974925986923125</v>
      </c>
      <c r="D8" s="1">
        <f t="shared" si="3"/>
        <v>27</v>
      </c>
      <c r="E8">
        <v>2</v>
      </c>
      <c r="F8">
        <v>120</v>
      </c>
      <c r="G8">
        <v>34</v>
      </c>
      <c r="H8">
        <f>120-48</f>
        <v>72</v>
      </c>
      <c r="L8" s="3"/>
    </row>
    <row r="9" spans="1:12">
      <c r="A9" s="1"/>
      <c r="B9" s="1" t="s">
        <v>59</v>
      </c>
      <c r="C9" s="6">
        <f t="shared" si="2"/>
        <v>34.074850717831524</v>
      </c>
      <c r="D9" s="1">
        <f t="shared" si="3"/>
        <v>44</v>
      </c>
      <c r="E9">
        <v>3</v>
      </c>
      <c r="F9">
        <v>120</v>
      </c>
      <c r="G9">
        <v>52</v>
      </c>
      <c r="H9">
        <v>56</v>
      </c>
      <c r="I9" s="3">
        <f>PI()*125/2</f>
        <v>196.34954084936206</v>
      </c>
      <c r="L9" s="3"/>
    </row>
    <row r="10" spans="1:12">
      <c r="A10" s="1"/>
      <c r="B10" s="1" t="s">
        <v>60</v>
      </c>
      <c r="C10" s="6">
        <f t="shared" si="2"/>
        <v>38.949850717831524</v>
      </c>
      <c r="D10" s="1">
        <f t="shared" si="3"/>
        <v>48</v>
      </c>
      <c r="E10">
        <v>3</v>
      </c>
      <c r="F10">
        <v>120</v>
      </c>
      <c r="G10">
        <v>52</v>
      </c>
      <c r="H10">
        <v>56</v>
      </c>
      <c r="I10" s="3">
        <f>PI()*125/2</f>
        <v>196.34954084936206</v>
      </c>
      <c r="J10" s="3">
        <v>58.5</v>
      </c>
      <c r="L10" s="3"/>
    </row>
    <row r="11" spans="1:12">
      <c r="A11" s="1"/>
      <c r="B11" s="1" t="s">
        <v>61</v>
      </c>
      <c r="C11" s="6">
        <f t="shared" si="0"/>
        <v>25.893619849108106</v>
      </c>
      <c r="D11" s="1">
        <f t="shared" si="1"/>
        <v>35</v>
      </c>
      <c r="E11">
        <v>3</v>
      </c>
      <c r="F11">
        <v>120</v>
      </c>
      <c r="G11">
        <v>52</v>
      </c>
      <c r="H11">
        <v>56</v>
      </c>
      <c r="I11" s="3">
        <f>PI()*125/4</f>
        <v>98.174770424681029</v>
      </c>
    </row>
    <row r="12" spans="1:12">
      <c r="A12" s="1"/>
      <c r="B12" s="1" t="s">
        <v>62</v>
      </c>
      <c r="C12" s="6">
        <f t="shared" si="0"/>
        <v>30.768619849108106</v>
      </c>
      <c r="D12" s="1">
        <f t="shared" si="1"/>
        <v>40</v>
      </c>
      <c r="E12">
        <v>3</v>
      </c>
      <c r="F12">
        <v>120</v>
      </c>
      <c r="G12">
        <v>52</v>
      </c>
      <c r="H12">
        <v>56</v>
      </c>
      <c r="I12" s="3">
        <f>PI()*125/4</f>
        <v>98.174770424681029</v>
      </c>
      <c r="J12" s="3">
        <v>58.5</v>
      </c>
    </row>
    <row r="13" spans="1:12">
      <c r="A13" s="1" t="s">
        <v>56</v>
      </c>
      <c r="B13" s="1" t="s">
        <v>59</v>
      </c>
      <c r="C13" s="6">
        <f t="shared" ref="C13:C16" si="4">(SUM(F13:Y13)+E13*$F$2*(PI()/2-2))/12</f>
        <v>27.241517384498191</v>
      </c>
      <c r="D13" s="1">
        <f t="shared" ref="D13:D16" si="5">FLOOR(MAX(C13+$H$1/12,C13*(1+$F$1)),1)</f>
        <v>37</v>
      </c>
      <c r="E13">
        <v>3</v>
      </c>
      <c r="F13">
        <f>120-48</f>
        <v>72</v>
      </c>
      <c r="G13">
        <f>52-34</f>
        <v>18</v>
      </c>
      <c r="H13">
        <v>56</v>
      </c>
      <c r="I13" s="3">
        <f>PI()*125/2</f>
        <v>196.34954084936206</v>
      </c>
    </row>
    <row r="14" spans="1:12">
      <c r="A14" s="1"/>
      <c r="B14" s="1" t="s">
        <v>60</v>
      </c>
      <c r="C14" s="6">
        <f t="shared" si="4"/>
        <v>32.116517384498188</v>
      </c>
      <c r="D14" s="1">
        <f t="shared" si="5"/>
        <v>42</v>
      </c>
      <c r="E14">
        <v>3</v>
      </c>
      <c r="F14">
        <f t="shared" ref="F14:F16" si="6">120-48</f>
        <v>72</v>
      </c>
      <c r="G14">
        <f t="shared" ref="G14:G16" si="7">52-34</f>
        <v>18</v>
      </c>
      <c r="H14">
        <v>56</v>
      </c>
      <c r="I14" s="3">
        <f>PI()*125/2</f>
        <v>196.34954084936206</v>
      </c>
      <c r="J14" s="3">
        <v>58.5</v>
      </c>
    </row>
    <row r="15" spans="1:12">
      <c r="A15" s="1"/>
      <c r="B15" s="1" t="s">
        <v>61</v>
      </c>
      <c r="C15" s="6">
        <f t="shared" si="4"/>
        <v>19.060286515774774</v>
      </c>
      <c r="D15" s="1">
        <f t="shared" si="5"/>
        <v>29</v>
      </c>
      <c r="E15">
        <v>3</v>
      </c>
      <c r="F15">
        <f t="shared" si="6"/>
        <v>72</v>
      </c>
      <c r="G15">
        <f t="shared" si="7"/>
        <v>18</v>
      </c>
      <c r="H15">
        <v>56</v>
      </c>
      <c r="I15" s="3">
        <f>PI()*125/4</f>
        <v>98.174770424681029</v>
      </c>
    </row>
    <row r="16" spans="1:12">
      <c r="A16" s="1"/>
      <c r="B16" s="1" t="s">
        <v>62</v>
      </c>
      <c r="C16" s="6">
        <f t="shared" si="4"/>
        <v>23.935286515774774</v>
      </c>
      <c r="D16" s="1">
        <f t="shared" si="5"/>
        <v>33</v>
      </c>
      <c r="E16">
        <v>3</v>
      </c>
      <c r="F16">
        <f t="shared" si="6"/>
        <v>72</v>
      </c>
      <c r="G16">
        <f t="shared" si="7"/>
        <v>18</v>
      </c>
      <c r="H16">
        <v>56</v>
      </c>
      <c r="I16" s="3">
        <f>PI()*125/4</f>
        <v>98.174770424681029</v>
      </c>
      <c r="J16" s="3">
        <v>58.5</v>
      </c>
    </row>
    <row r="17" spans="3:10" s="12" customFormat="1">
      <c r="C17" s="13"/>
      <c r="J17" s="13"/>
    </row>
    <row r="18" spans="3:10" s="12" customFormat="1">
      <c r="C18" s="13"/>
      <c r="J18" s="13"/>
    </row>
    <row r="19" spans="3:10" s="12" customFormat="1">
      <c r="C19" s="13"/>
    </row>
    <row r="20" spans="3:10" s="12" customFormat="1">
      <c r="C20" s="13"/>
    </row>
    <row r="21" spans="3:10" s="12" customFormat="1">
      <c r="C21" s="13"/>
      <c r="J21" s="13"/>
    </row>
    <row r="22" spans="3:10" s="12" customFormat="1">
      <c r="C22" s="13"/>
      <c r="J22" s="13"/>
    </row>
    <row r="23" spans="3:10" s="12" customFormat="1">
      <c r="C23" s="13"/>
      <c r="J23" s="13"/>
    </row>
    <row r="24" spans="3:10" s="12" customFormat="1">
      <c r="C24" s="13"/>
      <c r="J24" s="13"/>
    </row>
    <row r="25" spans="3:10" s="12" customFormat="1">
      <c r="C25" s="13"/>
      <c r="J25" s="13"/>
    </row>
    <row r="26" spans="3:10" s="12" customFormat="1">
      <c r="C26" s="13"/>
      <c r="J26" s="13"/>
    </row>
    <row r="27" spans="3:10" s="12" customFormat="1">
      <c r="C27" s="13"/>
      <c r="J27" s="13"/>
    </row>
    <row r="28" spans="3:10" s="12" customFormat="1">
      <c r="C28" s="13"/>
      <c r="J28" s="13"/>
    </row>
    <row r="29" spans="3:10" s="12" customFormat="1">
      <c r="C29" s="13"/>
      <c r="J29" s="13"/>
    </row>
    <row r="30" spans="3:10" s="12" customFormat="1">
      <c r="C30" s="13"/>
      <c r="J30" s="13"/>
    </row>
    <row r="31" spans="3:10" s="12" customFormat="1">
      <c r="C31" s="13"/>
      <c r="J31" s="13"/>
    </row>
    <row r="32" spans="3:10" s="12" customFormat="1">
      <c r="C32" s="13"/>
      <c r="J32" s="13"/>
    </row>
    <row r="33" spans="3:11" s="12" customFormat="1">
      <c r="C33" s="13"/>
      <c r="J33" s="13"/>
    </row>
    <row r="34" spans="3:11" s="12" customFormat="1">
      <c r="C34" s="13"/>
      <c r="J34" s="13"/>
    </row>
    <row r="35" spans="3:11" s="12" customFormat="1">
      <c r="C35" s="13"/>
      <c r="J35" s="13"/>
    </row>
    <row r="36" spans="3:11" s="12" customFormat="1">
      <c r="C36" s="13"/>
      <c r="J36" s="13"/>
    </row>
    <row r="37" spans="3:11" s="12" customFormat="1">
      <c r="C37" s="13"/>
      <c r="J37" s="13"/>
    </row>
    <row r="38" spans="3:11" s="12" customFormat="1">
      <c r="C38" s="13"/>
      <c r="J38" s="13"/>
    </row>
    <row r="39" spans="3:11" s="12" customFormat="1">
      <c r="C39" s="13"/>
      <c r="J39" s="13"/>
    </row>
    <row r="40" spans="3:11" s="12" customFormat="1">
      <c r="C40" s="13"/>
      <c r="J40" s="13"/>
    </row>
    <row r="41" spans="3:11" s="12" customFormat="1">
      <c r="C41" s="13"/>
      <c r="J41" s="13"/>
    </row>
    <row r="42" spans="3:11" s="12" customFormat="1">
      <c r="C42" s="13"/>
      <c r="J42" s="13"/>
    </row>
    <row r="43" spans="3:11" s="12" customFormat="1">
      <c r="C43" s="13"/>
      <c r="J43" s="13"/>
    </row>
    <row r="44" spans="3:11" s="12" customFormat="1">
      <c r="C44" s="13"/>
      <c r="J44" s="13"/>
    </row>
    <row r="45" spans="3:11" s="12" customFormat="1">
      <c r="C45" s="13"/>
      <c r="J45" s="13"/>
    </row>
    <row r="46" spans="3:11" s="12" customFormat="1">
      <c r="C46" s="13"/>
      <c r="J46" s="13"/>
    </row>
    <row r="47" spans="3:11" s="12" customFormat="1">
      <c r="C47" s="13"/>
      <c r="J47" s="13"/>
      <c r="K47" s="13"/>
    </row>
    <row r="48" spans="3:11" s="12" customFormat="1">
      <c r="C48" s="13"/>
      <c r="J48" s="13"/>
      <c r="K48" s="13"/>
    </row>
    <row r="49" spans="3:11" s="12" customFormat="1">
      <c r="C49" s="13"/>
      <c r="J49" s="13"/>
      <c r="K49" s="13"/>
    </row>
    <row r="50" spans="3:11" s="12" customFormat="1">
      <c r="C50" s="13"/>
      <c r="J50" s="13"/>
    </row>
    <row r="51" spans="3:11" s="12" customFormat="1">
      <c r="C51" s="13"/>
      <c r="J51" s="13"/>
    </row>
    <row r="52" spans="3:11" s="12" customFormat="1">
      <c r="C52" s="13"/>
      <c r="J52" s="13"/>
    </row>
    <row r="53" spans="3:11" s="12" customFormat="1">
      <c r="C53" s="13"/>
      <c r="J53" s="13"/>
    </row>
    <row r="54" spans="3:11" s="12" customFormat="1">
      <c r="C54" s="13"/>
      <c r="J54" s="13"/>
    </row>
    <row r="55" spans="3:11" s="12" customFormat="1">
      <c r="C55" s="13"/>
      <c r="J55" s="13"/>
    </row>
    <row r="56" spans="3:11" s="12" customFormat="1">
      <c r="C56" s="13"/>
      <c r="I56" s="13"/>
      <c r="J56" s="13"/>
      <c r="K56" s="13"/>
    </row>
    <row r="57" spans="3:11" s="12" customFormat="1">
      <c r="C57" s="13"/>
      <c r="I57" s="13"/>
    </row>
    <row r="58" spans="3:11" s="12" customFormat="1">
      <c r="C58" s="13"/>
      <c r="I58" s="13"/>
    </row>
    <row r="59" spans="3:11" s="12" customFormat="1">
      <c r="C59" s="13"/>
      <c r="I59" s="13"/>
      <c r="J59" s="13"/>
      <c r="K59" s="13"/>
    </row>
    <row r="60" spans="3:11" s="12" customFormat="1">
      <c r="C60" s="13"/>
    </row>
    <row r="61" spans="3:11" s="12" customFormat="1">
      <c r="C61" s="13"/>
    </row>
    <row r="62" spans="3:11" s="12" customFormat="1">
      <c r="C62" s="13"/>
    </row>
    <row r="63" spans="3:11" s="12" customFormat="1">
      <c r="C63" s="13"/>
    </row>
    <row r="64" spans="3:11" s="12" customFormat="1">
      <c r="C64" s="13"/>
    </row>
    <row r="65" spans="3:17" s="12" customFormat="1">
      <c r="C65" s="13"/>
      <c r="L65" s="13"/>
    </row>
    <row r="66" spans="3:17" s="12" customFormat="1">
      <c r="C66" s="13"/>
    </row>
    <row r="67" spans="3:17" s="12" customFormat="1">
      <c r="C67" s="13"/>
    </row>
    <row r="68" spans="3:17" s="12" customFormat="1">
      <c r="C68" s="13"/>
    </row>
    <row r="69" spans="3:17" s="12" customFormat="1">
      <c r="C69" s="13"/>
    </row>
    <row r="70" spans="3:17" s="12" customFormat="1">
      <c r="C70" s="13"/>
    </row>
    <row r="71" spans="3:17" s="12" customFormat="1">
      <c r="C71" s="13"/>
    </row>
    <row r="72" spans="3:17" s="12" customFormat="1">
      <c r="C72" s="13"/>
    </row>
    <row r="73" spans="3:17">
      <c r="C73" s="3"/>
      <c r="K73" s="3"/>
      <c r="L73" s="3"/>
      <c r="M73" s="3"/>
    </row>
    <row r="74" spans="3:17">
      <c r="C74" s="3"/>
      <c r="K74" s="3"/>
      <c r="L74" s="3"/>
      <c r="N74" s="3"/>
    </row>
    <row r="75" spans="3:17">
      <c r="C75" s="3"/>
      <c r="K75" s="3"/>
      <c r="L75" s="3"/>
      <c r="N75" s="3"/>
      <c r="O75" s="3"/>
    </row>
    <row r="76" spans="3:17">
      <c r="C76" s="3"/>
      <c r="K76" s="3"/>
      <c r="L76" s="3"/>
      <c r="N76" s="3"/>
      <c r="O76" s="3"/>
      <c r="P76" s="3"/>
      <c r="Q76" s="3"/>
    </row>
    <row r="77" spans="3:17">
      <c r="C77" s="3"/>
      <c r="K77" s="3"/>
      <c r="L77" s="3"/>
    </row>
    <row r="78" spans="3:17">
      <c r="C78" s="3"/>
      <c r="K78" s="3"/>
    </row>
    <row r="79" spans="3:17">
      <c r="C79" s="3"/>
      <c r="K79" s="3"/>
    </row>
    <row r="80" spans="3:17">
      <c r="C80" s="3"/>
      <c r="K80" s="3"/>
    </row>
    <row r="81" spans="3:17">
      <c r="C81" s="3"/>
      <c r="K81" s="3"/>
      <c r="L81" s="3"/>
      <c r="N81" s="3"/>
      <c r="O81" s="3"/>
      <c r="P81" s="3"/>
      <c r="Q81" s="3"/>
    </row>
    <row r="82" spans="3:17">
      <c r="C82" s="3"/>
      <c r="K82" s="3"/>
      <c r="L82" s="3"/>
      <c r="N82" s="3"/>
      <c r="O82" s="3"/>
      <c r="P82" s="3"/>
      <c r="Q82" s="3"/>
    </row>
    <row r="83" spans="3:17">
      <c r="C83" s="3"/>
      <c r="K83" s="3"/>
      <c r="L83" s="3"/>
      <c r="O83" s="3"/>
      <c r="P83" s="3"/>
      <c r="Q8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5.xml><?xml version="1.0" encoding="utf-8"?>
<worksheet xmlns="http://schemas.openxmlformats.org/spreadsheetml/2006/main" xmlns:r="http://schemas.openxmlformats.org/officeDocument/2006/relationships">
  <dimension ref="A1:Q71"/>
  <sheetViews>
    <sheetView zoomScaleNormal="100" workbookViewId="0">
      <selection activeCell="D14" sqref="D14"/>
    </sheetView>
  </sheetViews>
  <sheetFormatPr defaultRowHeight="15"/>
  <cols>
    <col min="1" max="1" width="8.7109375" customWidth="1"/>
    <col min="2" max="2" width="27.28515625" customWidth="1"/>
    <col min="3" max="4" width="12.7109375" customWidth="1"/>
    <col min="5" max="5" width="14.85546875" customWidth="1"/>
  </cols>
  <sheetData>
    <row r="1" spans="1:17" ht="26.25">
      <c r="A1" s="11" t="s">
        <v>75</v>
      </c>
      <c r="B1" s="11"/>
      <c r="E1" t="s">
        <v>35</v>
      </c>
      <c r="F1" s="5">
        <v>0.05</v>
      </c>
      <c r="G1" s="2" t="s">
        <v>36</v>
      </c>
      <c r="H1">
        <v>120</v>
      </c>
      <c r="I1" t="s">
        <v>37</v>
      </c>
    </row>
    <row r="2" spans="1:17">
      <c r="A2" s="7"/>
      <c r="B2" s="7"/>
      <c r="C2" s="16" t="s">
        <v>5</v>
      </c>
      <c r="D2" s="16"/>
      <c r="E2" s="2" t="s">
        <v>34</v>
      </c>
      <c r="F2">
        <v>12</v>
      </c>
    </row>
    <row r="3" spans="1:17">
      <c r="A3" s="8" t="s">
        <v>0</v>
      </c>
      <c r="B3" s="8" t="s">
        <v>28</v>
      </c>
      <c r="C3" s="8" t="s">
        <v>4</v>
      </c>
      <c r="D3" s="8" t="s">
        <v>38</v>
      </c>
      <c r="E3" t="s">
        <v>33</v>
      </c>
      <c r="F3" t="s">
        <v>6</v>
      </c>
    </row>
    <row r="4" spans="1:17">
      <c r="A4" s="1" t="s">
        <v>27</v>
      </c>
      <c r="B4" s="1" t="s">
        <v>45</v>
      </c>
      <c r="C4" s="6">
        <f t="shared" ref="C4:C12" si="0">(SUM(F4:AM4)+E4*$F$2*(PI()/2-2))/12</f>
        <v>37.853981633974485</v>
      </c>
      <c r="D4" s="1">
        <f>FLOOR(MAX(C4+$H$1/12,C4*(1+$F$1)),1)</f>
        <v>47</v>
      </c>
      <c r="E4">
        <v>5</v>
      </c>
      <c r="F4">
        <f>7*12</f>
        <v>84</v>
      </c>
      <c r="G4">
        <v>173</v>
      </c>
      <c r="H4">
        <v>79</v>
      </c>
      <c r="I4">
        <v>24</v>
      </c>
      <c r="J4">
        <v>120</v>
      </c>
    </row>
    <row r="5" spans="1:17">
      <c r="A5" s="1" t="s">
        <v>27</v>
      </c>
      <c r="B5" s="1" t="s">
        <v>46</v>
      </c>
      <c r="C5" s="6">
        <f t="shared" si="0"/>
        <v>36.353981633974485</v>
      </c>
      <c r="D5" s="1">
        <f t="shared" ref="D5:D12" si="1">FLOOR(MAX(C5+$H$1/12,C5*(1+$F$1)),1)</f>
        <v>46</v>
      </c>
      <c r="E5">
        <v>5</v>
      </c>
      <c r="F5">
        <f t="shared" ref="F5:F12" si="2">7*12</f>
        <v>84</v>
      </c>
      <c r="G5">
        <v>173</v>
      </c>
      <c r="H5">
        <v>85</v>
      </c>
      <c r="I5">
        <v>120</v>
      </c>
      <c r="Q5" s="3"/>
    </row>
    <row r="6" spans="1:17">
      <c r="A6" s="1" t="s">
        <v>27</v>
      </c>
      <c r="B6" s="1" t="s">
        <v>67</v>
      </c>
      <c r="C6" s="6">
        <f t="shared" si="0"/>
        <v>33.103981633974485</v>
      </c>
      <c r="D6" s="1">
        <f t="shared" si="1"/>
        <v>43</v>
      </c>
      <c r="E6">
        <v>5</v>
      </c>
      <c r="F6">
        <f t="shared" si="2"/>
        <v>84</v>
      </c>
      <c r="G6">
        <v>173</v>
      </c>
      <c r="H6">
        <v>94</v>
      </c>
      <c r="I6">
        <f>120-48</f>
        <v>72</v>
      </c>
    </row>
    <row r="7" spans="1:17">
      <c r="A7" s="1" t="s">
        <v>27</v>
      </c>
      <c r="B7" s="1" t="s">
        <v>64</v>
      </c>
      <c r="C7" s="6">
        <f t="shared" si="0"/>
        <v>70.012165685139337</v>
      </c>
      <c r="D7" s="1">
        <f t="shared" si="1"/>
        <v>80</v>
      </c>
      <c r="E7">
        <v>8</v>
      </c>
      <c r="F7">
        <f t="shared" si="2"/>
        <v>84</v>
      </c>
      <c r="G7">
        <v>173</v>
      </c>
      <c r="H7">
        <v>79</v>
      </c>
      <c r="I7">
        <v>89</v>
      </c>
      <c r="J7" s="3">
        <f>PI()*125/2</f>
        <v>196.34954084936206</v>
      </c>
      <c r="K7">
        <v>65</v>
      </c>
      <c r="L7">
        <v>75</v>
      </c>
      <c r="M7">
        <v>120</v>
      </c>
    </row>
    <row r="8" spans="1:17">
      <c r="A8" s="1" t="s">
        <v>27</v>
      </c>
      <c r="B8" s="1" t="s">
        <v>65</v>
      </c>
      <c r="C8" s="6">
        <f t="shared" si="0"/>
        <v>67.678832351806008</v>
      </c>
      <c r="D8" s="1">
        <f t="shared" si="1"/>
        <v>77</v>
      </c>
      <c r="E8">
        <v>8</v>
      </c>
      <c r="F8">
        <f t="shared" si="2"/>
        <v>84</v>
      </c>
      <c r="G8">
        <v>173</v>
      </c>
      <c r="H8">
        <v>79</v>
      </c>
      <c r="I8">
        <v>89</v>
      </c>
      <c r="J8" s="3">
        <f>PI()*125/2</f>
        <v>196.34954084936206</v>
      </c>
      <c r="K8">
        <v>65</v>
      </c>
      <c r="L8">
        <v>47</v>
      </c>
      <c r="M8">
        <v>120</v>
      </c>
    </row>
    <row r="9" spans="1:17">
      <c r="A9" s="1" t="s">
        <v>27</v>
      </c>
      <c r="B9" s="1" t="s">
        <v>68</v>
      </c>
      <c r="C9" s="6">
        <f t="shared" si="0"/>
        <v>49.633110038087985</v>
      </c>
      <c r="D9" s="1">
        <f t="shared" si="1"/>
        <v>59</v>
      </c>
      <c r="E9">
        <v>5</v>
      </c>
      <c r="F9">
        <f t="shared" si="2"/>
        <v>84</v>
      </c>
      <c r="G9">
        <v>173</v>
      </c>
      <c r="H9">
        <v>79</v>
      </c>
      <c r="I9">
        <v>89</v>
      </c>
      <c r="J9" s="3">
        <f>PI()*125/2</f>
        <v>196.34954084936206</v>
      </c>
    </row>
    <row r="10" spans="1:17">
      <c r="A10" s="1" t="s">
        <v>27</v>
      </c>
      <c r="B10" s="1" t="s">
        <v>69</v>
      </c>
      <c r="C10" s="6">
        <f t="shared" si="0"/>
        <v>54.508110038087985</v>
      </c>
      <c r="D10" s="1">
        <f t="shared" si="1"/>
        <v>64</v>
      </c>
      <c r="E10">
        <v>5</v>
      </c>
      <c r="F10">
        <f t="shared" si="2"/>
        <v>84</v>
      </c>
      <c r="G10">
        <v>173</v>
      </c>
      <c r="H10">
        <v>79</v>
      </c>
      <c r="I10">
        <v>89</v>
      </c>
      <c r="J10" s="3">
        <f>PI()*125/2</f>
        <v>196.34954084936206</v>
      </c>
      <c r="K10" s="3">
        <v>58.5</v>
      </c>
    </row>
    <row r="11" spans="1:17">
      <c r="A11" s="1" t="s">
        <v>27</v>
      </c>
      <c r="B11" s="1" t="s">
        <v>70</v>
      </c>
      <c r="C11" s="6">
        <f t="shared" si="0"/>
        <v>41.451879169364567</v>
      </c>
      <c r="D11" s="1">
        <f t="shared" si="1"/>
        <v>51</v>
      </c>
      <c r="E11">
        <v>5</v>
      </c>
      <c r="F11">
        <f t="shared" si="2"/>
        <v>84</v>
      </c>
      <c r="G11">
        <v>173</v>
      </c>
      <c r="H11">
        <v>79</v>
      </c>
      <c r="I11">
        <v>89</v>
      </c>
      <c r="J11" s="3">
        <f>PI()*125/4</f>
        <v>98.174770424681029</v>
      </c>
    </row>
    <row r="12" spans="1:17">
      <c r="A12" s="1" t="s">
        <v>27</v>
      </c>
      <c r="B12" s="1" t="s">
        <v>71</v>
      </c>
      <c r="C12" s="6">
        <f t="shared" si="0"/>
        <v>46.326879169364567</v>
      </c>
      <c r="D12" s="1">
        <f t="shared" si="1"/>
        <v>56</v>
      </c>
      <c r="E12">
        <v>5</v>
      </c>
      <c r="F12">
        <f t="shared" si="2"/>
        <v>84</v>
      </c>
      <c r="G12">
        <v>173</v>
      </c>
      <c r="H12">
        <v>79</v>
      </c>
      <c r="I12">
        <v>89</v>
      </c>
      <c r="J12" s="3">
        <f>PI()*125/4</f>
        <v>98.174770424681029</v>
      </c>
      <c r="K12" s="3">
        <v>58.5</v>
      </c>
    </row>
    <row r="13" spans="1:17">
      <c r="A13" s="12"/>
      <c r="B13" s="12"/>
      <c r="C13" s="13"/>
      <c r="D13" s="12"/>
      <c r="E13" s="12"/>
      <c r="F13" s="12"/>
      <c r="G13" s="12"/>
      <c r="H13" s="12"/>
      <c r="I13" s="12"/>
      <c r="J13" s="12"/>
      <c r="K13" s="12"/>
      <c r="L13" s="12"/>
      <c r="M13" s="12"/>
      <c r="N13" s="12"/>
      <c r="O13" s="12"/>
    </row>
    <row r="14" spans="1:17">
      <c r="A14" s="12"/>
      <c r="B14" s="12"/>
      <c r="C14" s="13"/>
      <c r="D14" s="17"/>
      <c r="E14" s="12"/>
      <c r="F14" s="12"/>
      <c r="G14" s="12"/>
      <c r="H14" s="12"/>
      <c r="I14" s="12"/>
      <c r="J14" s="12"/>
      <c r="K14" s="12"/>
      <c r="L14" s="12"/>
      <c r="M14" s="12"/>
      <c r="N14" s="12"/>
      <c r="O14" s="12"/>
    </row>
    <row r="15" spans="1:17">
      <c r="A15" s="12"/>
      <c r="B15" s="12"/>
      <c r="C15" s="13"/>
      <c r="D15" s="12"/>
      <c r="E15" s="12"/>
      <c r="F15" s="12"/>
      <c r="G15" s="12"/>
      <c r="H15" s="12"/>
      <c r="I15" s="12"/>
      <c r="J15" s="12"/>
      <c r="K15" s="12"/>
      <c r="L15" s="12"/>
      <c r="M15" s="12"/>
      <c r="N15" s="12"/>
      <c r="O15" s="12"/>
    </row>
    <row r="16" spans="1:17">
      <c r="A16" s="12"/>
      <c r="B16" s="12"/>
      <c r="C16" s="13"/>
      <c r="D16" s="12"/>
      <c r="E16" s="12"/>
      <c r="F16" s="12"/>
      <c r="G16" s="12"/>
      <c r="H16" s="12"/>
      <c r="I16" s="12"/>
      <c r="J16" s="12"/>
      <c r="K16" s="12"/>
      <c r="L16" s="12"/>
      <c r="M16" s="12"/>
      <c r="N16" s="12"/>
      <c r="O16" s="12"/>
    </row>
    <row r="17" spans="1:15">
      <c r="A17" s="12"/>
      <c r="B17" s="12"/>
      <c r="C17" s="13"/>
      <c r="D17" s="12"/>
      <c r="E17" s="12"/>
      <c r="F17" s="12"/>
      <c r="G17" s="12"/>
      <c r="H17" s="12"/>
      <c r="I17" s="12"/>
      <c r="J17" s="12"/>
      <c r="K17" s="12"/>
      <c r="L17" s="12"/>
      <c r="M17" s="12"/>
      <c r="N17" s="12"/>
      <c r="O17" s="12"/>
    </row>
    <row r="18" spans="1:15">
      <c r="A18" s="12"/>
      <c r="B18" s="12"/>
      <c r="C18" s="13"/>
      <c r="D18" s="12"/>
      <c r="E18" s="12"/>
      <c r="F18" s="12"/>
      <c r="G18" s="12"/>
      <c r="H18" s="12"/>
      <c r="I18" s="12"/>
      <c r="J18" s="12"/>
      <c r="K18" s="12"/>
      <c r="L18" s="12"/>
      <c r="M18" s="12"/>
      <c r="N18" s="12"/>
      <c r="O18" s="12"/>
    </row>
    <row r="19" spans="1:15">
      <c r="A19" s="12"/>
      <c r="B19" s="12"/>
      <c r="C19" s="13"/>
      <c r="D19" s="12"/>
      <c r="E19" s="12"/>
      <c r="F19" s="12"/>
      <c r="G19" s="12"/>
      <c r="H19" s="12"/>
      <c r="I19" s="12"/>
      <c r="J19" s="12"/>
      <c r="K19" s="12"/>
      <c r="L19" s="12"/>
      <c r="M19" s="12"/>
      <c r="N19" s="12"/>
      <c r="O19" s="12"/>
    </row>
    <row r="20" spans="1:15">
      <c r="A20" s="12"/>
      <c r="B20" s="12"/>
      <c r="C20" s="13"/>
      <c r="D20" s="12"/>
      <c r="E20" s="12"/>
      <c r="F20" s="12"/>
      <c r="G20" s="12"/>
      <c r="H20" s="12"/>
      <c r="I20" s="12"/>
      <c r="J20" s="12"/>
      <c r="K20" s="12"/>
      <c r="L20" s="12"/>
      <c r="M20" s="12"/>
      <c r="N20" s="12"/>
      <c r="O20" s="12"/>
    </row>
    <row r="21" spans="1:15">
      <c r="A21" s="12"/>
      <c r="B21" s="12"/>
      <c r="C21" s="13"/>
      <c r="D21" s="12"/>
      <c r="E21" s="12"/>
      <c r="F21" s="12"/>
      <c r="G21" s="12"/>
      <c r="H21" s="12"/>
      <c r="I21" s="12"/>
      <c r="J21" s="12"/>
      <c r="K21" s="12"/>
      <c r="L21" s="12"/>
      <c r="M21" s="12"/>
      <c r="N21" s="12"/>
      <c r="O21" s="12"/>
    </row>
    <row r="22" spans="1:15">
      <c r="A22" s="12"/>
      <c r="B22" s="12"/>
      <c r="C22" s="13"/>
      <c r="D22" s="12"/>
      <c r="E22" s="12"/>
      <c r="F22" s="12"/>
      <c r="G22" s="12"/>
      <c r="H22" s="12"/>
      <c r="I22" s="12"/>
      <c r="J22" s="12"/>
      <c r="K22" s="12"/>
      <c r="L22" s="12"/>
      <c r="M22" s="12"/>
      <c r="N22" s="12"/>
      <c r="O22" s="12"/>
    </row>
    <row r="23" spans="1:15">
      <c r="A23" s="12"/>
      <c r="B23" s="12"/>
      <c r="C23" s="13"/>
      <c r="D23" s="12"/>
      <c r="E23" s="12"/>
      <c r="F23" s="12"/>
      <c r="G23" s="12"/>
      <c r="H23" s="12"/>
      <c r="I23" s="12"/>
      <c r="J23" s="12"/>
      <c r="K23" s="12"/>
      <c r="L23" s="12"/>
      <c r="M23" s="12"/>
      <c r="N23" s="12"/>
      <c r="O23" s="12"/>
    </row>
    <row r="24" spans="1:15">
      <c r="A24" s="12"/>
      <c r="B24" s="12"/>
      <c r="C24" s="13"/>
      <c r="D24" s="12"/>
      <c r="E24" s="12"/>
      <c r="F24" s="12"/>
      <c r="G24" s="12"/>
      <c r="H24" s="12"/>
      <c r="I24" s="12"/>
      <c r="J24" s="12"/>
      <c r="K24" s="12"/>
      <c r="L24" s="12"/>
      <c r="M24" s="12"/>
      <c r="N24" s="12"/>
      <c r="O24" s="12"/>
    </row>
    <row r="25" spans="1:15">
      <c r="A25" s="12"/>
      <c r="B25" s="12"/>
      <c r="C25" s="13"/>
      <c r="D25" s="12"/>
      <c r="E25" s="12"/>
      <c r="F25" s="12"/>
      <c r="G25" s="12"/>
      <c r="H25" s="12"/>
      <c r="I25" s="12"/>
      <c r="J25" s="12"/>
      <c r="K25" s="12"/>
      <c r="L25" s="12"/>
      <c r="M25" s="12"/>
      <c r="N25" s="13"/>
      <c r="O25" s="12"/>
    </row>
    <row r="26" spans="1:15">
      <c r="A26" s="12"/>
      <c r="B26" s="12"/>
      <c r="C26" s="13"/>
      <c r="D26" s="12"/>
      <c r="E26" s="12"/>
      <c r="F26" s="12"/>
      <c r="G26" s="12"/>
      <c r="H26" s="12"/>
      <c r="I26" s="12"/>
      <c r="J26" s="12"/>
      <c r="K26" s="12"/>
      <c r="L26" s="12"/>
      <c r="M26" s="12"/>
      <c r="N26" s="12"/>
      <c r="O26" s="12"/>
    </row>
    <row r="27" spans="1:15">
      <c r="A27" s="12"/>
      <c r="B27" s="12"/>
      <c r="C27" s="13"/>
      <c r="D27" s="12"/>
      <c r="E27" s="12"/>
      <c r="F27" s="12"/>
      <c r="G27" s="12"/>
      <c r="H27" s="12"/>
      <c r="I27" s="12"/>
      <c r="J27" s="12"/>
      <c r="K27" s="12"/>
      <c r="L27" s="12"/>
      <c r="M27" s="12"/>
      <c r="N27" s="12"/>
      <c r="O27" s="12"/>
    </row>
    <row r="28" spans="1:15">
      <c r="A28" s="12"/>
      <c r="B28" s="12"/>
      <c r="C28" s="13"/>
      <c r="D28" s="12"/>
      <c r="E28" s="12"/>
      <c r="F28" s="12"/>
      <c r="G28" s="12"/>
      <c r="H28" s="12"/>
      <c r="I28" s="12"/>
      <c r="J28" s="12"/>
      <c r="K28" s="12"/>
      <c r="L28" s="12"/>
      <c r="M28" s="12"/>
      <c r="N28" s="12"/>
      <c r="O28" s="12"/>
    </row>
    <row r="29" spans="1:15">
      <c r="A29" s="12"/>
      <c r="B29" s="12"/>
      <c r="C29" s="13"/>
      <c r="D29" s="12"/>
      <c r="E29" s="12"/>
      <c r="F29" s="12"/>
      <c r="G29" s="12"/>
      <c r="H29" s="12"/>
      <c r="I29" s="12"/>
      <c r="J29" s="12"/>
      <c r="K29" s="12"/>
      <c r="L29" s="12"/>
      <c r="M29" s="12"/>
      <c r="N29" s="12"/>
      <c r="O29" s="12"/>
    </row>
    <row r="30" spans="1:15">
      <c r="A30" s="12"/>
      <c r="B30" s="12"/>
      <c r="C30" s="13"/>
      <c r="D30" s="12"/>
      <c r="E30" s="12"/>
      <c r="F30" s="12"/>
      <c r="G30" s="12"/>
      <c r="H30" s="12"/>
      <c r="I30" s="12"/>
      <c r="J30" s="12"/>
      <c r="K30" s="12"/>
      <c r="L30" s="12"/>
      <c r="M30" s="12"/>
      <c r="N30" s="12"/>
      <c r="O30" s="12"/>
    </row>
    <row r="31" spans="1:15">
      <c r="A31" s="12"/>
      <c r="B31" s="12"/>
      <c r="C31" s="13"/>
      <c r="D31" s="12"/>
      <c r="E31" s="12"/>
      <c r="F31" s="12"/>
      <c r="G31" s="12"/>
      <c r="H31" s="12"/>
      <c r="I31" s="12"/>
      <c r="J31" s="12"/>
      <c r="K31" s="12"/>
      <c r="L31" s="12"/>
      <c r="M31" s="12"/>
      <c r="N31" s="12"/>
      <c r="O31" s="12"/>
    </row>
    <row r="32" spans="1:15">
      <c r="A32" s="12"/>
      <c r="B32" s="12"/>
      <c r="C32" s="13"/>
      <c r="D32" s="12"/>
      <c r="E32" s="12"/>
      <c r="F32" s="12"/>
      <c r="G32" s="12"/>
      <c r="H32" s="12"/>
      <c r="I32" s="12"/>
      <c r="J32" s="12"/>
      <c r="K32" s="12"/>
      <c r="L32" s="13"/>
      <c r="M32" s="12"/>
      <c r="N32" s="12"/>
      <c r="O32" s="12"/>
    </row>
    <row r="33" spans="1:17">
      <c r="A33" s="12"/>
      <c r="B33" s="12"/>
      <c r="C33" s="13"/>
      <c r="D33" s="12"/>
      <c r="E33" s="12"/>
      <c r="F33" s="12"/>
      <c r="G33" s="12"/>
      <c r="H33" s="12"/>
      <c r="I33" s="12"/>
      <c r="J33" s="12"/>
      <c r="K33" s="12"/>
      <c r="L33" s="13"/>
      <c r="M33" s="13"/>
      <c r="N33" s="12"/>
      <c r="O33" s="12"/>
    </row>
    <row r="34" spans="1:17">
      <c r="A34" s="12"/>
      <c r="B34" s="12"/>
      <c r="C34" s="13"/>
      <c r="D34" s="12"/>
      <c r="E34" s="12"/>
      <c r="F34" s="12"/>
      <c r="G34" s="12"/>
      <c r="H34" s="12"/>
      <c r="I34" s="12"/>
      <c r="J34" s="12"/>
      <c r="K34" s="13"/>
      <c r="L34" s="12"/>
      <c r="M34" s="12"/>
      <c r="N34" s="13"/>
      <c r="O34" s="12"/>
    </row>
    <row r="35" spans="1:17">
      <c r="A35" s="12"/>
      <c r="B35" s="12"/>
      <c r="C35" s="13"/>
      <c r="D35" s="12"/>
      <c r="E35" s="12"/>
      <c r="F35" s="12"/>
      <c r="G35" s="12"/>
      <c r="H35" s="12"/>
      <c r="I35" s="12"/>
      <c r="J35" s="12"/>
      <c r="K35" s="13"/>
      <c r="L35" s="12"/>
      <c r="M35" s="12"/>
      <c r="N35" s="13"/>
      <c r="O35" s="13"/>
    </row>
    <row r="36" spans="1:17">
      <c r="A36" s="12"/>
      <c r="B36" s="12"/>
      <c r="C36" s="13"/>
      <c r="D36" s="12"/>
      <c r="E36" s="12"/>
      <c r="F36" s="12"/>
      <c r="G36" s="12"/>
      <c r="H36" s="12"/>
      <c r="I36" s="12"/>
      <c r="J36" s="12"/>
      <c r="K36" s="13"/>
      <c r="L36" s="13"/>
      <c r="M36" s="12"/>
      <c r="N36" s="13"/>
      <c r="O36" s="13"/>
      <c r="P36" s="3"/>
      <c r="Q36" s="3"/>
    </row>
    <row r="37" spans="1:17">
      <c r="A37" s="12"/>
      <c r="B37" s="12"/>
      <c r="C37" s="13"/>
      <c r="D37" s="12"/>
      <c r="E37" s="12"/>
      <c r="F37" s="12"/>
      <c r="G37" s="12"/>
      <c r="H37" s="12"/>
      <c r="I37" s="12"/>
      <c r="J37" s="12"/>
      <c r="K37" s="13"/>
      <c r="L37" s="12"/>
      <c r="M37" s="12"/>
      <c r="N37" s="12"/>
      <c r="O37" s="12"/>
    </row>
    <row r="38" spans="1:17">
      <c r="A38" s="12"/>
      <c r="B38" s="12"/>
      <c r="C38" s="13"/>
      <c r="D38" s="12"/>
      <c r="E38" s="12"/>
      <c r="F38" s="12"/>
      <c r="G38" s="12"/>
      <c r="H38" s="12"/>
      <c r="I38" s="12"/>
      <c r="J38" s="12"/>
      <c r="K38" s="13"/>
      <c r="L38" s="12"/>
      <c r="M38" s="12"/>
      <c r="N38" s="12"/>
      <c r="O38" s="12"/>
    </row>
    <row r="39" spans="1:17">
      <c r="A39" s="12"/>
      <c r="B39" s="12"/>
      <c r="C39" s="13"/>
      <c r="D39" s="12"/>
      <c r="E39" s="12"/>
      <c r="F39" s="12"/>
      <c r="G39" s="12"/>
      <c r="H39" s="12"/>
      <c r="I39" s="12"/>
      <c r="J39" s="12"/>
      <c r="K39" s="13"/>
      <c r="L39" s="12"/>
      <c r="M39" s="12"/>
      <c r="N39" s="12"/>
      <c r="O39" s="12"/>
    </row>
    <row r="40" spans="1:17">
      <c r="A40" s="12"/>
      <c r="B40" s="12"/>
      <c r="C40" s="13"/>
      <c r="D40" s="12"/>
      <c r="E40" s="12"/>
      <c r="F40" s="12"/>
      <c r="G40" s="12"/>
      <c r="H40" s="12"/>
      <c r="I40" s="12"/>
      <c r="J40" s="12"/>
      <c r="K40" s="13"/>
      <c r="L40" s="12"/>
      <c r="M40" s="12"/>
      <c r="N40" s="12"/>
      <c r="O40" s="12"/>
    </row>
    <row r="41" spans="1:17">
      <c r="A41" s="12"/>
      <c r="B41" s="12"/>
      <c r="C41" s="13"/>
      <c r="D41" s="12"/>
      <c r="E41" s="12"/>
      <c r="F41" s="12"/>
      <c r="G41" s="12"/>
      <c r="H41" s="12"/>
      <c r="I41" s="12"/>
      <c r="J41" s="12"/>
      <c r="K41" s="13"/>
      <c r="L41" s="13"/>
      <c r="M41" s="12"/>
      <c r="N41" s="13"/>
      <c r="O41" s="13"/>
      <c r="P41" s="3"/>
      <c r="Q41" s="3"/>
    </row>
    <row r="42" spans="1:17">
      <c r="A42" s="12"/>
      <c r="B42" s="12"/>
      <c r="C42" s="13"/>
      <c r="D42" s="12"/>
      <c r="E42" s="12"/>
      <c r="F42" s="12"/>
      <c r="G42" s="12"/>
      <c r="H42" s="12"/>
      <c r="I42" s="12"/>
      <c r="J42" s="12"/>
      <c r="K42" s="13"/>
      <c r="L42" s="13"/>
      <c r="M42" s="12"/>
      <c r="N42" s="13"/>
      <c r="O42" s="13"/>
      <c r="P42" s="3"/>
      <c r="Q42" s="3"/>
    </row>
    <row r="43" spans="1:17">
      <c r="A43" s="12"/>
      <c r="B43" s="12"/>
      <c r="C43" s="13"/>
      <c r="D43" s="12"/>
      <c r="E43" s="12"/>
      <c r="F43" s="12"/>
      <c r="G43" s="12"/>
      <c r="H43" s="12"/>
      <c r="I43" s="12"/>
      <c r="J43" s="12"/>
      <c r="K43" s="13"/>
      <c r="L43" s="13"/>
      <c r="M43" s="12"/>
      <c r="N43" s="12"/>
      <c r="O43" s="13"/>
      <c r="P43" s="3"/>
      <c r="Q43" s="3"/>
    </row>
    <row r="44" spans="1:17">
      <c r="A44" s="12"/>
      <c r="B44" s="12"/>
      <c r="C44" s="13"/>
      <c r="D44" s="12"/>
      <c r="E44" s="12"/>
      <c r="F44" s="12"/>
      <c r="G44" s="12"/>
      <c r="H44" s="12"/>
      <c r="I44" s="12"/>
      <c r="J44" s="12"/>
      <c r="K44" s="13"/>
      <c r="L44" s="13"/>
      <c r="M44" s="13"/>
      <c r="N44" s="13"/>
      <c r="O44" s="13"/>
      <c r="P44" s="3"/>
      <c r="Q44" s="3"/>
    </row>
    <row r="45" spans="1:17">
      <c r="A45" s="12"/>
      <c r="B45" s="12"/>
      <c r="C45" s="13"/>
      <c r="D45" s="12"/>
      <c r="E45" s="12"/>
      <c r="F45" s="12"/>
      <c r="G45" s="12"/>
      <c r="H45" s="12"/>
      <c r="I45" s="12"/>
      <c r="J45" s="12"/>
      <c r="K45" s="13"/>
      <c r="L45" s="13"/>
      <c r="M45" s="13"/>
      <c r="N45" s="13"/>
      <c r="O45" s="13"/>
      <c r="P45" s="3"/>
      <c r="Q45" s="3"/>
    </row>
    <row r="46" spans="1:17">
      <c r="A46" s="12"/>
      <c r="B46" s="12"/>
      <c r="C46" s="13"/>
      <c r="D46" s="12"/>
      <c r="E46" s="12"/>
      <c r="F46" s="12"/>
      <c r="G46" s="12"/>
      <c r="H46" s="12"/>
      <c r="I46" s="12"/>
      <c r="J46" s="12"/>
      <c r="K46" s="12"/>
      <c r="L46" s="12"/>
      <c r="M46" s="12"/>
      <c r="N46" s="12"/>
      <c r="O46" s="12"/>
    </row>
    <row r="47" spans="1:17">
      <c r="A47" s="12"/>
      <c r="B47" s="12"/>
      <c r="C47" s="13"/>
      <c r="D47" s="12"/>
      <c r="E47" s="12"/>
      <c r="F47" s="12"/>
      <c r="G47" s="12"/>
      <c r="H47" s="12"/>
      <c r="I47" s="12"/>
      <c r="J47" s="12"/>
      <c r="K47" s="12"/>
      <c r="L47" s="12"/>
      <c r="M47" s="12"/>
      <c r="N47" s="12"/>
      <c r="O47" s="12"/>
    </row>
    <row r="48" spans="1:17">
      <c r="A48" s="12"/>
      <c r="B48" s="12"/>
      <c r="C48" s="13"/>
      <c r="D48" s="12"/>
      <c r="E48" s="12"/>
      <c r="F48" s="12"/>
      <c r="G48" s="12"/>
      <c r="H48" s="12"/>
      <c r="I48" s="12"/>
      <c r="J48" s="12"/>
      <c r="K48" s="12"/>
      <c r="L48" s="12"/>
      <c r="M48" s="12"/>
      <c r="N48" s="12"/>
      <c r="O48" s="12"/>
    </row>
    <row r="49" spans="1:15">
      <c r="A49" s="12"/>
      <c r="B49" s="12"/>
      <c r="C49" s="13"/>
      <c r="D49" s="12"/>
      <c r="E49" s="12"/>
      <c r="F49" s="12"/>
      <c r="G49" s="12"/>
      <c r="H49" s="12"/>
      <c r="I49" s="12"/>
      <c r="J49" s="12"/>
      <c r="K49" s="12"/>
      <c r="L49" s="12"/>
      <c r="M49" s="12"/>
      <c r="N49" s="12"/>
      <c r="O49" s="12"/>
    </row>
    <row r="50" spans="1:15">
      <c r="A50" s="12"/>
      <c r="B50" s="12"/>
      <c r="C50" s="13"/>
      <c r="D50" s="12"/>
      <c r="E50" s="12"/>
      <c r="F50" s="12"/>
      <c r="G50" s="12"/>
      <c r="H50" s="12"/>
      <c r="I50" s="12"/>
      <c r="J50" s="12"/>
      <c r="K50" s="12"/>
      <c r="L50" s="12"/>
      <c r="M50" s="12"/>
      <c r="N50" s="12"/>
      <c r="O50" s="12"/>
    </row>
    <row r="51" spans="1:15">
      <c r="A51" s="12"/>
      <c r="B51" s="12"/>
      <c r="C51" s="13"/>
      <c r="D51" s="12"/>
      <c r="E51" s="12"/>
      <c r="F51" s="12"/>
      <c r="G51" s="12"/>
      <c r="H51" s="12"/>
      <c r="I51" s="12"/>
      <c r="J51" s="12"/>
      <c r="K51" s="12"/>
      <c r="L51" s="12"/>
      <c r="M51" s="12"/>
      <c r="N51" s="12"/>
      <c r="O51" s="12"/>
    </row>
    <row r="52" spans="1:15">
      <c r="A52" s="12"/>
      <c r="B52" s="12"/>
      <c r="C52" s="13"/>
      <c r="D52" s="12"/>
      <c r="E52" s="12"/>
      <c r="F52" s="12"/>
      <c r="G52" s="12"/>
      <c r="H52" s="12"/>
      <c r="I52" s="12"/>
      <c r="J52" s="12"/>
      <c r="K52" s="12"/>
      <c r="L52" s="12"/>
      <c r="M52" s="12"/>
      <c r="N52" s="12"/>
      <c r="O52" s="12"/>
    </row>
    <row r="53" spans="1:15">
      <c r="A53" s="12"/>
      <c r="B53" s="12"/>
      <c r="C53" s="13"/>
      <c r="D53" s="12"/>
      <c r="E53" s="12"/>
      <c r="F53" s="12"/>
      <c r="G53" s="12"/>
      <c r="H53" s="12"/>
      <c r="I53" s="12"/>
      <c r="J53" s="12"/>
      <c r="K53" s="12"/>
      <c r="L53" s="12"/>
      <c r="M53" s="12"/>
      <c r="N53" s="12"/>
      <c r="O53" s="12"/>
    </row>
    <row r="54" spans="1:15">
      <c r="A54" s="12"/>
      <c r="B54" s="12"/>
      <c r="C54" s="13"/>
      <c r="D54" s="12"/>
      <c r="E54" s="12"/>
      <c r="F54" s="12"/>
      <c r="G54" s="12"/>
      <c r="H54" s="12"/>
      <c r="I54" s="12"/>
      <c r="J54" s="12"/>
      <c r="K54" s="12"/>
      <c r="L54" s="12"/>
      <c r="M54" s="12"/>
      <c r="N54" s="12"/>
      <c r="O54" s="12"/>
    </row>
    <row r="55" spans="1:15">
      <c r="A55" s="12"/>
      <c r="B55" s="12"/>
      <c r="C55" s="13"/>
      <c r="D55" s="12"/>
      <c r="E55" s="12"/>
      <c r="F55" s="12"/>
      <c r="G55" s="12"/>
      <c r="H55" s="12"/>
      <c r="I55" s="12"/>
      <c r="J55" s="12"/>
      <c r="K55" s="13"/>
      <c r="L55" s="13"/>
      <c r="M55" s="12"/>
      <c r="N55" s="12"/>
      <c r="O55" s="12"/>
    </row>
    <row r="56" spans="1:15">
      <c r="A56" s="12"/>
      <c r="B56" s="12"/>
      <c r="C56" s="13"/>
      <c r="D56" s="12"/>
      <c r="E56" s="12"/>
      <c r="F56" s="12"/>
      <c r="G56" s="12"/>
      <c r="H56" s="12"/>
      <c r="I56" s="12"/>
      <c r="J56" s="12"/>
      <c r="K56" s="12"/>
      <c r="L56" s="12"/>
      <c r="M56" s="12"/>
      <c r="N56" s="12"/>
      <c r="O56" s="12"/>
    </row>
    <row r="57" spans="1:15">
      <c r="A57" s="12"/>
      <c r="B57" s="12"/>
      <c r="C57" s="13"/>
      <c r="D57" s="12"/>
      <c r="E57" s="12"/>
      <c r="F57" s="12"/>
      <c r="G57" s="12"/>
      <c r="H57" s="12"/>
      <c r="I57" s="12"/>
      <c r="J57" s="12"/>
      <c r="K57" s="12"/>
      <c r="L57" s="12"/>
      <c r="M57" s="12"/>
      <c r="N57" s="12"/>
      <c r="O57" s="12"/>
    </row>
    <row r="58" spans="1:15">
      <c r="A58" s="12"/>
      <c r="B58" s="12"/>
      <c r="C58" s="13"/>
      <c r="D58" s="12"/>
      <c r="E58" s="12"/>
      <c r="F58" s="12"/>
      <c r="G58" s="12"/>
      <c r="H58" s="12"/>
      <c r="I58" s="12"/>
      <c r="J58" s="12"/>
      <c r="K58" s="12"/>
      <c r="L58" s="12"/>
      <c r="M58" s="12"/>
      <c r="N58" s="12"/>
      <c r="O58" s="12"/>
    </row>
    <row r="59" spans="1:15">
      <c r="A59" s="12"/>
      <c r="B59" s="12"/>
      <c r="C59" s="13"/>
      <c r="D59" s="12"/>
      <c r="E59" s="12"/>
      <c r="F59" s="12"/>
      <c r="G59" s="12"/>
      <c r="H59" s="12"/>
      <c r="I59" s="12"/>
      <c r="J59" s="12"/>
      <c r="K59" s="12"/>
      <c r="L59" s="12"/>
      <c r="M59" s="12"/>
      <c r="N59" s="12"/>
      <c r="O59" s="12"/>
    </row>
    <row r="60" spans="1:15">
      <c r="A60" s="12"/>
      <c r="B60" s="12"/>
      <c r="C60" s="13"/>
      <c r="D60" s="12"/>
      <c r="E60" s="12"/>
      <c r="F60" s="12"/>
      <c r="G60" s="12"/>
      <c r="H60" s="12"/>
      <c r="I60" s="12"/>
      <c r="J60" s="12"/>
      <c r="K60" s="12"/>
      <c r="L60" s="12"/>
      <c r="M60" s="12"/>
      <c r="N60" s="12"/>
      <c r="O60" s="12"/>
    </row>
    <row r="61" spans="1:15">
      <c r="A61" s="12"/>
      <c r="B61" s="12"/>
      <c r="C61" s="13"/>
      <c r="D61" s="12"/>
      <c r="E61" s="12"/>
      <c r="F61" s="12"/>
      <c r="G61" s="12"/>
      <c r="H61" s="12"/>
      <c r="I61" s="12"/>
      <c r="J61" s="12"/>
      <c r="K61" s="12"/>
      <c r="L61" s="12"/>
      <c r="M61" s="12"/>
      <c r="N61" s="12"/>
      <c r="O61" s="12"/>
    </row>
    <row r="62" spans="1:15">
      <c r="A62" s="12"/>
      <c r="B62" s="12"/>
      <c r="C62" s="13"/>
      <c r="D62" s="12"/>
      <c r="E62" s="12"/>
      <c r="F62" s="12"/>
      <c r="G62" s="12"/>
      <c r="H62" s="12"/>
      <c r="I62" s="12"/>
      <c r="J62" s="12"/>
      <c r="K62" s="12"/>
      <c r="L62" s="12"/>
      <c r="M62" s="12"/>
      <c r="N62" s="12"/>
      <c r="O62" s="12"/>
    </row>
    <row r="63" spans="1:15">
      <c r="A63" s="12"/>
      <c r="B63" s="12"/>
      <c r="C63" s="13"/>
      <c r="D63" s="12"/>
      <c r="E63" s="12"/>
      <c r="F63" s="12"/>
      <c r="G63" s="12"/>
      <c r="H63" s="12"/>
      <c r="I63" s="12"/>
      <c r="J63" s="12"/>
      <c r="K63" s="12"/>
      <c r="L63" s="12"/>
      <c r="M63" s="12"/>
      <c r="N63" s="12"/>
      <c r="O63" s="12"/>
    </row>
    <row r="64" spans="1:15">
      <c r="A64" s="12"/>
      <c r="B64" s="12"/>
      <c r="C64" s="13"/>
      <c r="D64" s="12"/>
      <c r="E64" s="12"/>
      <c r="F64" s="12"/>
      <c r="G64" s="12"/>
      <c r="H64" s="12"/>
      <c r="I64" s="12"/>
      <c r="J64" s="12"/>
      <c r="K64" s="12"/>
      <c r="L64" s="12"/>
      <c r="M64" s="12"/>
      <c r="N64" s="12"/>
      <c r="O64" s="12"/>
    </row>
    <row r="65" spans="1:15">
      <c r="A65" s="12"/>
      <c r="B65" s="12"/>
      <c r="C65" s="13"/>
      <c r="D65" s="12"/>
      <c r="E65" s="12"/>
      <c r="F65" s="12"/>
      <c r="G65" s="12"/>
      <c r="H65" s="12"/>
      <c r="I65" s="12"/>
      <c r="J65" s="12"/>
      <c r="K65" s="12"/>
      <c r="L65" s="12"/>
      <c r="M65" s="12"/>
      <c r="N65" s="12"/>
      <c r="O65" s="12"/>
    </row>
    <row r="66" spans="1:15">
      <c r="A66" s="12"/>
      <c r="B66" s="12"/>
      <c r="C66" s="13"/>
      <c r="D66" s="12"/>
      <c r="E66" s="12"/>
      <c r="F66" s="12"/>
      <c r="G66" s="12"/>
      <c r="H66" s="12"/>
      <c r="I66" s="12"/>
      <c r="J66" s="12"/>
      <c r="K66" s="12"/>
      <c r="L66" s="12"/>
      <c r="M66" s="12"/>
      <c r="N66" s="12"/>
      <c r="O66" s="12"/>
    </row>
    <row r="67" spans="1:15">
      <c r="A67" s="12"/>
      <c r="B67" s="12"/>
      <c r="C67" s="13"/>
      <c r="D67" s="12"/>
      <c r="E67" s="12"/>
      <c r="F67" s="12"/>
      <c r="G67" s="12"/>
      <c r="H67" s="12"/>
      <c r="I67" s="12"/>
      <c r="J67" s="12"/>
      <c r="K67" s="12"/>
      <c r="L67" s="12"/>
      <c r="M67" s="12"/>
      <c r="N67" s="12"/>
      <c r="O67" s="12"/>
    </row>
    <row r="68" spans="1:15">
      <c r="A68" s="12"/>
      <c r="B68" s="12"/>
      <c r="C68" s="13"/>
      <c r="D68" s="12"/>
      <c r="E68" s="12"/>
      <c r="F68" s="12"/>
      <c r="G68" s="12"/>
      <c r="H68" s="12"/>
      <c r="I68" s="12"/>
      <c r="J68" s="12"/>
      <c r="K68" s="12"/>
      <c r="L68" s="12"/>
      <c r="M68" s="12"/>
      <c r="N68" s="12"/>
      <c r="O68" s="12"/>
    </row>
    <row r="69" spans="1:15">
      <c r="A69" s="12"/>
      <c r="B69" s="12"/>
      <c r="C69" s="13"/>
      <c r="D69" s="12"/>
      <c r="E69" s="12"/>
      <c r="F69" s="12"/>
      <c r="G69" s="12"/>
      <c r="H69" s="12"/>
      <c r="I69" s="12"/>
      <c r="J69" s="12"/>
      <c r="K69" s="12"/>
      <c r="L69" s="12"/>
      <c r="M69" s="12"/>
      <c r="N69" s="12"/>
      <c r="O69" s="12"/>
    </row>
    <row r="70" spans="1:15">
      <c r="A70" s="12"/>
      <c r="B70" s="12"/>
      <c r="C70" s="13"/>
      <c r="D70" s="12"/>
      <c r="E70" s="12"/>
      <c r="F70" s="12"/>
      <c r="G70" s="12"/>
      <c r="H70" s="12"/>
      <c r="I70" s="12"/>
      <c r="J70" s="12"/>
      <c r="K70" s="12"/>
      <c r="L70" s="12"/>
      <c r="M70" s="12"/>
      <c r="N70" s="12"/>
      <c r="O70" s="12"/>
    </row>
    <row r="71" spans="1:15">
      <c r="A71" s="12"/>
      <c r="B71" s="12"/>
      <c r="C71" s="13"/>
      <c r="D71" s="12"/>
      <c r="E71" s="12"/>
      <c r="F71" s="12"/>
      <c r="G71" s="12"/>
      <c r="H71" s="12"/>
      <c r="I71" s="12"/>
      <c r="J71" s="12"/>
      <c r="K71" s="12"/>
      <c r="L71" s="12"/>
      <c r="M71" s="12"/>
      <c r="N71" s="12"/>
      <c r="O71" s="12"/>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6.xml><?xml version="1.0" encoding="utf-8"?>
<worksheet xmlns="http://schemas.openxmlformats.org/spreadsheetml/2006/main" xmlns:r="http://schemas.openxmlformats.org/officeDocument/2006/relationships">
  <dimension ref="A1:Q43"/>
  <sheetViews>
    <sheetView workbookViewId="0">
      <selection activeCell="I43" sqref="I43"/>
    </sheetView>
  </sheetViews>
  <sheetFormatPr defaultRowHeight="15"/>
  <cols>
    <col min="1" max="1" width="8.7109375" customWidth="1"/>
    <col min="2" max="2" width="25.7109375" customWidth="1"/>
    <col min="3" max="4" width="12.7109375" customWidth="1"/>
    <col min="5" max="5" width="14.5703125" customWidth="1"/>
  </cols>
  <sheetData>
    <row r="1" spans="1:15" ht="26.25">
      <c r="A1" s="11" t="s">
        <v>72</v>
      </c>
      <c r="E1" t="s">
        <v>35</v>
      </c>
      <c r="F1" s="5">
        <v>0.05</v>
      </c>
      <c r="G1" s="2" t="s">
        <v>36</v>
      </c>
      <c r="H1">
        <v>120</v>
      </c>
      <c r="I1" t="s">
        <v>37</v>
      </c>
    </row>
    <row r="2" spans="1:15">
      <c r="A2" s="7"/>
      <c r="B2" s="7"/>
      <c r="C2" s="16" t="s">
        <v>5</v>
      </c>
      <c r="D2" s="16"/>
      <c r="E2" s="2" t="s">
        <v>34</v>
      </c>
      <c r="F2">
        <v>12</v>
      </c>
    </row>
    <row r="3" spans="1:15">
      <c r="A3" s="8" t="s">
        <v>0</v>
      </c>
      <c r="B3" s="8" t="s">
        <v>2</v>
      </c>
      <c r="C3" s="8" t="s">
        <v>4</v>
      </c>
      <c r="D3" s="8" t="s">
        <v>38</v>
      </c>
      <c r="E3" t="s">
        <v>33</v>
      </c>
      <c r="F3" t="s">
        <v>6</v>
      </c>
    </row>
    <row r="4" spans="1:15">
      <c r="A4" s="1" t="s">
        <v>27</v>
      </c>
      <c r="B4" s="1" t="s">
        <v>41</v>
      </c>
      <c r="C4" s="6">
        <f>(SUM(F4:Y4)+E4*$F$2*(PI()/2-2))/12</f>
        <v>76.616518640512922</v>
      </c>
      <c r="D4" s="1">
        <f>FLOOR(MAX(C4+$H$1/12,C4*(1+$F$1)),1)</f>
        <v>86</v>
      </c>
      <c r="E4">
        <v>4</v>
      </c>
      <c r="F4">
        <v>230</v>
      </c>
      <c r="G4">
        <v>274</v>
      </c>
      <c r="H4">
        <f>7*12</f>
        <v>84</v>
      </c>
      <c r="I4">
        <v>195</v>
      </c>
      <c r="J4">
        <v>37</v>
      </c>
      <c r="K4">
        <v>120</v>
      </c>
    </row>
    <row r="5" spans="1:15">
      <c r="A5" s="1" t="s">
        <v>27</v>
      </c>
      <c r="B5" s="1" t="s">
        <v>40</v>
      </c>
      <c r="C5" s="6">
        <f t="shared" ref="C5:C9" si="0">(SUM(F5:Y5)+E5*$F$2*(PI()/2-2))/12</f>
        <v>75.045722313718031</v>
      </c>
      <c r="D5" s="1">
        <f t="shared" ref="D5:D9" si="1">FLOOR(MAX(C5+$H$1/12,C5*(1+$F$1)),1)</f>
        <v>85</v>
      </c>
      <c r="E5">
        <v>3</v>
      </c>
      <c r="F5">
        <v>230</v>
      </c>
      <c r="G5">
        <v>274</v>
      </c>
      <c r="H5">
        <f t="shared" ref="H5:H9" si="2">7*12</f>
        <v>84</v>
      </c>
      <c r="I5">
        <v>195</v>
      </c>
      <c r="J5">
        <v>13</v>
      </c>
      <c r="K5">
        <v>120</v>
      </c>
      <c r="L5" s="3"/>
    </row>
    <row r="6" spans="1:15">
      <c r="A6" s="1" t="s">
        <v>27</v>
      </c>
      <c r="B6" s="1" t="s">
        <v>42</v>
      </c>
      <c r="C6" s="6">
        <f t="shared" si="0"/>
        <v>76.533185307179579</v>
      </c>
      <c r="D6" s="1">
        <f t="shared" si="1"/>
        <v>86</v>
      </c>
      <c r="E6">
        <v>4</v>
      </c>
      <c r="F6">
        <v>230</v>
      </c>
      <c r="G6">
        <v>274</v>
      </c>
      <c r="H6">
        <f t="shared" si="2"/>
        <v>84</v>
      </c>
      <c r="I6">
        <v>195</v>
      </c>
      <c r="J6">
        <v>36</v>
      </c>
      <c r="K6">
        <v>120</v>
      </c>
    </row>
    <row r="7" spans="1:15">
      <c r="A7" s="1" t="s">
        <v>27</v>
      </c>
      <c r="B7" s="1" t="s">
        <v>66</v>
      </c>
      <c r="C7" s="6">
        <f t="shared" si="0"/>
        <v>78.616518640512922</v>
      </c>
      <c r="D7" s="1">
        <f t="shared" si="1"/>
        <v>88</v>
      </c>
      <c r="E7">
        <v>4</v>
      </c>
      <c r="F7">
        <v>230</v>
      </c>
      <c r="G7">
        <v>274</v>
      </c>
      <c r="H7">
        <f t="shared" si="2"/>
        <v>84</v>
      </c>
      <c r="I7">
        <v>195</v>
      </c>
      <c r="J7">
        <v>61</v>
      </c>
      <c r="K7">
        <v>120</v>
      </c>
    </row>
    <row r="8" spans="1:15">
      <c r="A8" s="1" t="s">
        <v>27</v>
      </c>
      <c r="B8" s="1" t="s">
        <v>39</v>
      </c>
      <c r="C8" s="6">
        <f t="shared" si="0"/>
        <v>80.699851973846251</v>
      </c>
      <c r="D8" s="1">
        <f t="shared" si="1"/>
        <v>90</v>
      </c>
      <c r="E8">
        <v>4</v>
      </c>
      <c r="F8">
        <v>230</v>
      </c>
      <c r="G8">
        <v>274</v>
      </c>
      <c r="H8">
        <f t="shared" si="2"/>
        <v>84</v>
      </c>
      <c r="I8">
        <v>195</v>
      </c>
      <c r="J8">
        <v>86</v>
      </c>
      <c r="K8">
        <v>120</v>
      </c>
    </row>
    <row r="9" spans="1:15">
      <c r="A9" s="1" t="s">
        <v>27</v>
      </c>
      <c r="B9" s="1" t="s">
        <v>43</v>
      </c>
      <c r="C9" s="6">
        <f t="shared" si="0"/>
        <v>82.699851973846251</v>
      </c>
      <c r="D9" s="1">
        <f t="shared" si="1"/>
        <v>92</v>
      </c>
      <c r="E9">
        <v>4</v>
      </c>
      <c r="F9">
        <v>230</v>
      </c>
      <c r="G9">
        <v>274</v>
      </c>
      <c r="H9">
        <f t="shared" si="2"/>
        <v>84</v>
      </c>
      <c r="I9">
        <v>195</v>
      </c>
      <c r="J9">
        <v>110</v>
      </c>
      <c r="K9">
        <v>120</v>
      </c>
    </row>
    <row r="10" spans="1:15">
      <c r="A10" s="12"/>
      <c r="B10" s="12"/>
      <c r="C10" s="13"/>
      <c r="D10" s="12"/>
      <c r="E10" s="12"/>
      <c r="F10" s="12"/>
      <c r="G10" s="12"/>
      <c r="H10" s="12"/>
      <c r="I10" s="12"/>
      <c r="J10" s="12"/>
      <c r="K10" s="12"/>
      <c r="L10" s="12"/>
      <c r="M10" s="12"/>
      <c r="N10" s="12"/>
      <c r="O10" s="12"/>
    </row>
    <row r="11" spans="1:15">
      <c r="A11" s="12"/>
      <c r="B11" s="12"/>
      <c r="C11" s="13"/>
      <c r="D11" s="12"/>
      <c r="E11" s="12"/>
      <c r="F11" s="12"/>
      <c r="G11" s="12"/>
      <c r="H11" s="12"/>
      <c r="I11" s="12"/>
      <c r="J11" s="12"/>
      <c r="K11" s="12"/>
      <c r="L11" s="12"/>
      <c r="M11" s="12"/>
      <c r="N11" s="12"/>
      <c r="O11" s="12"/>
    </row>
    <row r="12" spans="1:15">
      <c r="A12" s="12"/>
      <c r="B12" s="12"/>
      <c r="C12" s="13"/>
      <c r="D12" s="12"/>
      <c r="E12" s="12"/>
      <c r="F12" s="12"/>
      <c r="G12" s="12"/>
      <c r="H12" s="12"/>
      <c r="I12" s="12"/>
      <c r="J12" s="12"/>
      <c r="K12" s="12"/>
      <c r="L12" s="12"/>
      <c r="M12" s="12"/>
      <c r="N12" s="12"/>
      <c r="O12" s="12"/>
    </row>
    <row r="13" spans="1:15">
      <c r="A13" s="12"/>
      <c r="B13" s="12"/>
      <c r="C13" s="13"/>
      <c r="D13" s="12"/>
      <c r="E13" s="12"/>
      <c r="F13" s="12"/>
      <c r="G13" s="12"/>
      <c r="H13" s="12"/>
      <c r="I13" s="12"/>
      <c r="J13" s="12"/>
      <c r="K13" s="12"/>
      <c r="L13" s="12"/>
      <c r="M13" s="12"/>
      <c r="N13" s="12"/>
      <c r="O13" s="12"/>
    </row>
    <row r="14" spans="1:15">
      <c r="A14" s="12"/>
      <c r="B14" s="12"/>
      <c r="C14" s="13"/>
      <c r="D14" s="12"/>
      <c r="E14" s="12"/>
      <c r="F14" s="12"/>
      <c r="G14" s="12"/>
      <c r="H14" s="12"/>
      <c r="I14" s="12"/>
      <c r="J14" s="12"/>
      <c r="K14" s="12"/>
      <c r="L14" s="12"/>
      <c r="M14" s="12"/>
      <c r="N14" s="12"/>
      <c r="O14" s="12"/>
    </row>
    <row r="15" spans="1:15">
      <c r="A15" s="12"/>
      <c r="B15" s="12"/>
      <c r="C15" s="13"/>
      <c r="D15" s="12"/>
      <c r="E15" s="12"/>
      <c r="F15" s="12"/>
      <c r="G15" s="12"/>
      <c r="H15" s="12"/>
      <c r="I15" s="12"/>
      <c r="J15" s="12"/>
      <c r="K15" s="12"/>
      <c r="L15" s="12"/>
      <c r="M15" s="12"/>
      <c r="N15" s="12"/>
      <c r="O15" s="12"/>
    </row>
    <row r="16" spans="1:15">
      <c r="A16" s="12"/>
      <c r="B16" s="12"/>
      <c r="C16" s="13"/>
      <c r="D16" s="12"/>
      <c r="E16" s="12"/>
      <c r="F16" s="12"/>
      <c r="G16" s="12"/>
      <c r="H16" s="12"/>
      <c r="I16" s="12"/>
      <c r="J16" s="12"/>
      <c r="K16" s="12"/>
      <c r="L16" s="12"/>
      <c r="M16" s="12"/>
      <c r="N16" s="12"/>
      <c r="O16" s="12"/>
    </row>
    <row r="17" spans="1:15">
      <c r="A17" s="12"/>
      <c r="B17" s="12"/>
      <c r="C17" s="13"/>
      <c r="D17" s="12"/>
      <c r="E17" s="12"/>
      <c r="F17" s="12"/>
      <c r="G17" s="12"/>
      <c r="H17" s="12"/>
      <c r="I17" s="12"/>
      <c r="J17" s="12"/>
      <c r="K17" s="12"/>
      <c r="L17" s="12"/>
      <c r="M17" s="12"/>
      <c r="N17" s="12"/>
      <c r="O17" s="12"/>
    </row>
    <row r="18" spans="1:15">
      <c r="A18" s="12"/>
      <c r="B18" s="12"/>
      <c r="C18" s="13"/>
      <c r="D18" s="12"/>
      <c r="E18" s="12"/>
      <c r="F18" s="12"/>
      <c r="G18" s="12"/>
      <c r="H18" s="12"/>
      <c r="I18" s="12"/>
      <c r="J18" s="12"/>
      <c r="K18" s="12"/>
      <c r="L18" s="12"/>
      <c r="M18" s="12"/>
      <c r="N18" s="12"/>
      <c r="O18" s="12"/>
    </row>
    <row r="19" spans="1:15">
      <c r="A19" s="12"/>
      <c r="B19" s="12"/>
      <c r="C19" s="13"/>
      <c r="D19" s="12"/>
      <c r="E19" s="12"/>
      <c r="F19" s="12"/>
      <c r="G19" s="12"/>
      <c r="H19" s="12"/>
      <c r="I19" s="12"/>
      <c r="J19" s="12"/>
      <c r="K19" s="12"/>
      <c r="L19" s="12"/>
      <c r="M19" s="12"/>
      <c r="N19" s="12"/>
      <c r="O19" s="12"/>
    </row>
    <row r="20" spans="1:15">
      <c r="A20" s="12"/>
      <c r="B20" s="12"/>
      <c r="C20" s="13"/>
      <c r="D20" s="12"/>
      <c r="E20" s="12"/>
      <c r="F20" s="12"/>
      <c r="G20" s="12"/>
      <c r="H20" s="12"/>
      <c r="I20" s="12"/>
      <c r="J20" s="12"/>
      <c r="K20" s="12"/>
      <c r="L20" s="12"/>
      <c r="M20" s="12"/>
      <c r="N20" s="12"/>
      <c r="O20" s="12"/>
    </row>
    <row r="21" spans="1:15">
      <c r="A21" s="12"/>
      <c r="B21" s="12"/>
      <c r="C21" s="13"/>
      <c r="D21" s="12"/>
      <c r="E21" s="12"/>
      <c r="F21" s="12"/>
      <c r="G21" s="12"/>
      <c r="H21" s="12"/>
      <c r="I21" s="12"/>
      <c r="J21" s="12"/>
      <c r="K21" s="12"/>
      <c r="L21" s="12"/>
      <c r="M21" s="12"/>
      <c r="N21" s="12"/>
      <c r="O21" s="12"/>
    </row>
    <row r="22" spans="1:15">
      <c r="A22" s="12"/>
      <c r="B22" s="12"/>
      <c r="C22" s="13"/>
      <c r="D22" s="12"/>
      <c r="E22" s="12"/>
      <c r="F22" s="12"/>
      <c r="G22" s="12"/>
      <c r="H22" s="12"/>
      <c r="I22" s="12"/>
      <c r="J22" s="12"/>
      <c r="K22" s="12"/>
      <c r="L22" s="12"/>
      <c r="M22" s="12"/>
      <c r="N22" s="12"/>
      <c r="O22" s="12"/>
    </row>
    <row r="23" spans="1:15">
      <c r="A23" s="12"/>
      <c r="B23" s="12"/>
      <c r="C23" s="13"/>
      <c r="D23" s="12"/>
      <c r="E23" s="12"/>
      <c r="F23" s="12"/>
      <c r="G23" s="12"/>
      <c r="H23" s="12"/>
      <c r="I23" s="12"/>
      <c r="J23" s="12"/>
      <c r="K23" s="12"/>
      <c r="L23" s="12"/>
      <c r="M23" s="12"/>
      <c r="N23" s="12"/>
      <c r="O23" s="12"/>
    </row>
    <row r="24" spans="1:15">
      <c r="A24" s="12"/>
      <c r="B24" s="12"/>
      <c r="C24" s="13"/>
      <c r="D24" s="12"/>
      <c r="E24" s="12"/>
      <c r="F24" s="12"/>
      <c r="G24" s="12"/>
      <c r="H24" s="12"/>
      <c r="I24" s="12"/>
      <c r="J24" s="12"/>
      <c r="K24" s="12"/>
      <c r="L24" s="12"/>
      <c r="M24" s="12"/>
      <c r="N24" s="12"/>
      <c r="O24" s="12"/>
    </row>
    <row r="25" spans="1:15">
      <c r="A25" s="12"/>
      <c r="B25" s="12"/>
      <c r="C25" s="13"/>
      <c r="D25" s="12"/>
      <c r="E25" s="12"/>
      <c r="F25" s="12"/>
      <c r="G25" s="12"/>
      <c r="H25" s="12"/>
      <c r="I25" s="12"/>
      <c r="J25" s="12"/>
      <c r="K25" s="12"/>
      <c r="L25" s="13"/>
      <c r="M25" s="12"/>
      <c r="N25" s="12"/>
      <c r="O25" s="12"/>
    </row>
    <row r="26" spans="1:15">
      <c r="A26" s="12"/>
      <c r="B26" s="12"/>
      <c r="C26" s="13"/>
      <c r="D26" s="12"/>
      <c r="E26" s="12"/>
      <c r="F26" s="12"/>
      <c r="G26" s="12"/>
      <c r="H26" s="12"/>
      <c r="I26" s="12"/>
      <c r="J26" s="12"/>
      <c r="K26" s="12"/>
      <c r="L26" s="12"/>
      <c r="M26" s="12"/>
      <c r="N26" s="12"/>
      <c r="O26" s="12"/>
    </row>
    <row r="27" spans="1:15">
      <c r="A27" s="12"/>
      <c r="B27" s="12"/>
      <c r="C27" s="13"/>
      <c r="D27" s="12"/>
      <c r="E27" s="12"/>
      <c r="F27" s="12"/>
      <c r="G27" s="12"/>
      <c r="H27" s="12"/>
      <c r="I27" s="12"/>
      <c r="J27" s="12"/>
      <c r="K27" s="12"/>
      <c r="L27" s="12"/>
      <c r="M27" s="12"/>
      <c r="N27" s="12"/>
      <c r="O27" s="12"/>
    </row>
    <row r="28" spans="1:15">
      <c r="A28" s="12"/>
      <c r="B28" s="12"/>
      <c r="C28" s="13"/>
      <c r="D28" s="12"/>
      <c r="E28" s="12"/>
      <c r="F28" s="12"/>
      <c r="G28" s="12"/>
      <c r="H28" s="12"/>
      <c r="I28" s="12"/>
      <c r="J28" s="12"/>
      <c r="K28" s="12"/>
      <c r="L28" s="12"/>
      <c r="M28" s="12"/>
      <c r="N28" s="12"/>
      <c r="O28" s="12"/>
    </row>
    <row r="29" spans="1:15">
      <c r="A29" s="12"/>
      <c r="B29" s="12"/>
      <c r="C29" s="13"/>
      <c r="D29" s="12"/>
      <c r="E29" s="12"/>
      <c r="F29" s="12"/>
      <c r="G29" s="12"/>
      <c r="H29" s="12"/>
      <c r="I29" s="12"/>
      <c r="J29" s="12"/>
      <c r="K29" s="12"/>
      <c r="L29" s="12"/>
      <c r="M29" s="12"/>
      <c r="N29" s="12"/>
      <c r="O29" s="12"/>
    </row>
    <row r="30" spans="1:15">
      <c r="A30" s="12"/>
      <c r="B30" s="12"/>
      <c r="C30" s="13"/>
      <c r="D30" s="12"/>
      <c r="E30" s="12"/>
      <c r="F30" s="12"/>
      <c r="G30" s="12"/>
      <c r="H30" s="12"/>
      <c r="I30" s="12"/>
      <c r="J30" s="12"/>
      <c r="K30" s="12"/>
      <c r="L30" s="12"/>
      <c r="M30" s="12"/>
      <c r="N30" s="12"/>
      <c r="O30" s="12"/>
    </row>
    <row r="31" spans="1:15">
      <c r="A31" s="12"/>
      <c r="B31" s="12"/>
      <c r="C31" s="13"/>
      <c r="D31" s="12"/>
      <c r="E31" s="12"/>
      <c r="F31" s="12"/>
      <c r="G31" s="12"/>
      <c r="H31" s="12"/>
      <c r="I31" s="12"/>
      <c r="J31" s="12"/>
      <c r="K31" s="12"/>
      <c r="L31" s="12"/>
      <c r="M31" s="12"/>
      <c r="N31" s="12"/>
      <c r="O31" s="12"/>
    </row>
    <row r="32" spans="1:15">
      <c r="A32" s="12"/>
      <c r="B32" s="12"/>
      <c r="C32" s="13"/>
      <c r="D32" s="12"/>
      <c r="E32" s="12"/>
      <c r="F32" s="12"/>
      <c r="G32" s="12"/>
      <c r="H32" s="12"/>
      <c r="I32" s="12"/>
      <c r="J32" s="12"/>
      <c r="K32" s="12"/>
      <c r="L32" s="12"/>
      <c r="M32" s="12"/>
      <c r="N32" s="12"/>
      <c r="O32" s="12"/>
    </row>
    <row r="33" spans="3:17">
      <c r="C33" s="3"/>
      <c r="K33" s="3"/>
      <c r="L33" s="3"/>
      <c r="M33" s="3"/>
    </row>
    <row r="34" spans="3:17">
      <c r="C34" s="3"/>
      <c r="K34" s="3"/>
      <c r="L34" s="3"/>
      <c r="N34" s="3"/>
    </row>
    <row r="35" spans="3:17">
      <c r="C35" s="3"/>
      <c r="K35" s="3"/>
      <c r="L35" s="3"/>
      <c r="N35" s="3"/>
      <c r="O35" s="3"/>
    </row>
    <row r="36" spans="3:17">
      <c r="C36" s="3"/>
      <c r="K36" s="3"/>
      <c r="L36" s="3"/>
      <c r="N36" s="3"/>
      <c r="O36" s="3"/>
      <c r="P36" s="3"/>
      <c r="Q36" s="3"/>
    </row>
    <row r="37" spans="3:17">
      <c r="C37" s="3"/>
      <c r="K37" s="3"/>
      <c r="L37" s="3"/>
    </row>
    <row r="38" spans="3:17">
      <c r="C38" s="3"/>
      <c r="K38" s="3"/>
    </row>
    <row r="39" spans="3:17">
      <c r="C39" s="3"/>
      <c r="K39" s="3"/>
    </row>
    <row r="40" spans="3:17">
      <c r="C40" s="3"/>
      <c r="K40" s="3"/>
    </row>
    <row r="41" spans="3:17">
      <c r="C41" s="3"/>
      <c r="K41" s="3"/>
      <c r="L41" s="3"/>
      <c r="N41" s="3"/>
      <c r="O41" s="3"/>
      <c r="P41" s="3"/>
      <c r="Q41" s="3"/>
    </row>
    <row r="42" spans="3:17">
      <c r="C42" s="3"/>
      <c r="K42" s="3"/>
      <c r="L42" s="3"/>
      <c r="N42" s="3"/>
      <c r="O42" s="3"/>
      <c r="P42" s="3"/>
      <c r="Q42" s="3"/>
    </row>
    <row r="43" spans="3:17">
      <c r="C43" s="3"/>
      <c r="K43" s="3"/>
      <c r="L43" s="3"/>
      <c r="O43" s="3"/>
      <c r="P43" s="3"/>
      <c r="Q4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7.xml><?xml version="1.0" encoding="utf-8"?>
<worksheet xmlns="http://schemas.openxmlformats.org/spreadsheetml/2006/main" xmlns:r="http://schemas.openxmlformats.org/officeDocument/2006/relationships">
  <dimension ref="A1:Q84"/>
  <sheetViews>
    <sheetView workbookViewId="0">
      <selection activeCell="A2" sqref="A2"/>
    </sheetView>
  </sheetViews>
  <sheetFormatPr defaultRowHeight="15"/>
  <cols>
    <col min="1" max="1" width="18.42578125" customWidth="1"/>
    <col min="2" max="2" width="25.7109375" customWidth="1"/>
    <col min="3" max="4" width="12.7109375" customWidth="1"/>
    <col min="5" max="5" width="14.5703125" customWidth="1"/>
  </cols>
  <sheetData>
    <row r="1" spans="1:10" ht="26.25">
      <c r="A1" s="11" t="s">
        <v>76</v>
      </c>
      <c r="E1" t="s">
        <v>35</v>
      </c>
      <c r="F1" s="5">
        <v>0.05</v>
      </c>
      <c r="G1" s="2" t="s">
        <v>36</v>
      </c>
      <c r="H1">
        <v>120</v>
      </c>
      <c r="I1" t="s">
        <v>37</v>
      </c>
    </row>
    <row r="2" spans="1:10">
      <c r="A2" s="7"/>
      <c r="B2" s="7"/>
      <c r="C2" s="16" t="s">
        <v>5</v>
      </c>
      <c r="D2" s="16"/>
      <c r="E2" s="2" t="s">
        <v>34</v>
      </c>
      <c r="F2">
        <v>12</v>
      </c>
    </row>
    <row r="3" spans="1:10">
      <c r="A3" s="8" t="s">
        <v>2</v>
      </c>
      <c r="B3" s="8" t="s">
        <v>49</v>
      </c>
      <c r="C3" s="8" t="s">
        <v>4</v>
      </c>
      <c r="D3" s="8" t="s">
        <v>38</v>
      </c>
      <c r="E3" t="s">
        <v>33</v>
      </c>
      <c r="F3" t="s">
        <v>6</v>
      </c>
    </row>
    <row r="4" spans="1:10">
      <c r="A4" s="1" t="s">
        <v>45</v>
      </c>
      <c r="B4" s="1" t="s">
        <v>68</v>
      </c>
      <c r="C4" s="6">
        <f>(SUM(F4:Y4)+E4*$F$2*(PI()/2-2))/12</f>
        <v>32.920721057703297</v>
      </c>
      <c r="D4" s="1">
        <f>FLOOR(MAX(C4+$H$1/12,C4*(1+$F$1)),1)</f>
        <v>42</v>
      </c>
      <c r="E4">
        <v>2</v>
      </c>
      <c r="F4">
        <v>120</v>
      </c>
      <c r="G4">
        <v>89</v>
      </c>
      <c r="H4" s="3">
        <f>PI()*125/2</f>
        <v>196.34954084936206</v>
      </c>
    </row>
    <row r="5" spans="1:10">
      <c r="A5" s="1"/>
      <c r="B5" s="1" t="s">
        <v>69</v>
      </c>
      <c r="C5" s="6">
        <f t="shared" ref="C5:C16" si="0">(SUM(F5:Y5)+E5*$F$2*(PI()/2-2))/12</f>
        <v>37.795721057703297</v>
      </c>
      <c r="D5" s="1">
        <f t="shared" ref="D5:D16" si="1">FLOOR(MAX(C5+$H$1/12,C5*(1+$F$1)),1)</f>
        <v>47</v>
      </c>
      <c r="E5">
        <v>2</v>
      </c>
      <c r="F5">
        <v>120</v>
      </c>
      <c r="G5">
        <v>89</v>
      </c>
      <c r="H5" s="3">
        <f>PI()*125/2</f>
        <v>196.34954084936206</v>
      </c>
      <c r="I5" s="3">
        <v>58.5</v>
      </c>
    </row>
    <row r="6" spans="1:10">
      <c r="A6" s="1"/>
      <c r="B6" s="1" t="s">
        <v>70</v>
      </c>
      <c r="C6" s="6">
        <f t="shared" si="0"/>
        <v>24.739490188979875</v>
      </c>
      <c r="D6" s="1">
        <f t="shared" si="1"/>
        <v>34</v>
      </c>
      <c r="E6">
        <v>2</v>
      </c>
      <c r="F6">
        <v>120</v>
      </c>
      <c r="G6">
        <v>89</v>
      </c>
      <c r="H6" s="3">
        <f>PI()*125/4</f>
        <v>98.174770424681029</v>
      </c>
    </row>
    <row r="7" spans="1:10">
      <c r="A7" s="1"/>
      <c r="B7" s="1" t="s">
        <v>71</v>
      </c>
      <c r="C7" s="6">
        <f t="shared" si="0"/>
        <v>29.614490188979875</v>
      </c>
      <c r="D7" s="1">
        <f t="shared" si="1"/>
        <v>39</v>
      </c>
      <c r="E7">
        <v>2</v>
      </c>
      <c r="F7">
        <v>120</v>
      </c>
      <c r="G7">
        <v>89</v>
      </c>
      <c r="H7" s="3">
        <f>PI()*125/4</f>
        <v>98.174770424681029</v>
      </c>
      <c r="I7" s="3">
        <v>58.5</v>
      </c>
    </row>
    <row r="8" spans="1:10">
      <c r="A8" s="1" t="s">
        <v>46</v>
      </c>
      <c r="B8" s="1" t="s">
        <v>67</v>
      </c>
      <c r="C8" s="6">
        <f t="shared" si="0"/>
        <v>17.974925986923125</v>
      </c>
      <c r="D8" s="1">
        <f t="shared" si="1"/>
        <v>27</v>
      </c>
      <c r="E8">
        <v>2</v>
      </c>
      <c r="F8">
        <v>120</v>
      </c>
      <c r="G8">
        <v>34</v>
      </c>
      <c r="H8">
        <f>120-48</f>
        <v>72</v>
      </c>
    </row>
    <row r="9" spans="1:10">
      <c r="A9" s="1"/>
      <c r="B9" s="1" t="s">
        <v>68</v>
      </c>
      <c r="C9" s="6">
        <f t="shared" si="0"/>
        <v>34.420721057703297</v>
      </c>
      <c r="D9" s="1">
        <f t="shared" si="1"/>
        <v>44</v>
      </c>
      <c r="E9">
        <v>2</v>
      </c>
      <c r="F9">
        <v>120</v>
      </c>
      <c r="G9">
        <f>111-84+24</f>
        <v>51</v>
      </c>
      <c r="H9">
        <v>56</v>
      </c>
      <c r="I9" s="3">
        <f>PI()*125/2</f>
        <v>196.34954084936206</v>
      </c>
    </row>
    <row r="10" spans="1:10">
      <c r="A10" s="1"/>
      <c r="B10" s="1" t="s">
        <v>69</v>
      </c>
      <c r="C10" s="6">
        <f t="shared" si="0"/>
        <v>39.295721057703297</v>
      </c>
      <c r="D10" s="1">
        <f t="shared" si="1"/>
        <v>49</v>
      </c>
      <c r="E10">
        <v>2</v>
      </c>
      <c r="F10">
        <v>120</v>
      </c>
      <c r="G10">
        <f t="shared" ref="G10:G12" si="2">111-84+24</f>
        <v>51</v>
      </c>
      <c r="H10">
        <v>56</v>
      </c>
      <c r="I10" s="3">
        <f>PI()*125/2</f>
        <v>196.34954084936206</v>
      </c>
      <c r="J10" s="3">
        <v>58.5</v>
      </c>
    </row>
    <row r="11" spans="1:10">
      <c r="A11" s="1"/>
      <c r="B11" s="1" t="s">
        <v>70</v>
      </c>
      <c r="C11" s="6">
        <f t="shared" si="0"/>
        <v>26.239490188979875</v>
      </c>
      <c r="D11" s="1">
        <f t="shared" si="1"/>
        <v>36</v>
      </c>
      <c r="E11">
        <v>2</v>
      </c>
      <c r="F11">
        <v>120</v>
      </c>
      <c r="G11">
        <f t="shared" si="2"/>
        <v>51</v>
      </c>
      <c r="H11">
        <v>56</v>
      </c>
      <c r="I11" s="3">
        <f>PI()*125/4</f>
        <v>98.174770424681029</v>
      </c>
    </row>
    <row r="12" spans="1:10">
      <c r="A12" s="1"/>
      <c r="B12" s="1" t="s">
        <v>71</v>
      </c>
      <c r="C12" s="6">
        <f t="shared" si="0"/>
        <v>31.114490188979875</v>
      </c>
      <c r="D12" s="1">
        <f t="shared" si="1"/>
        <v>41</v>
      </c>
      <c r="E12">
        <v>2</v>
      </c>
      <c r="F12">
        <v>120</v>
      </c>
      <c r="G12">
        <f t="shared" si="2"/>
        <v>51</v>
      </c>
      <c r="H12">
        <v>56</v>
      </c>
      <c r="I12" s="3">
        <f>PI()*125/4</f>
        <v>98.174770424681029</v>
      </c>
      <c r="J12" s="3">
        <v>58.5</v>
      </c>
    </row>
    <row r="13" spans="1:10">
      <c r="A13" s="1" t="s">
        <v>67</v>
      </c>
      <c r="B13" s="1" t="s">
        <v>68</v>
      </c>
      <c r="C13" s="6">
        <f t="shared" si="0"/>
        <v>27.587387724369961</v>
      </c>
      <c r="D13" s="1">
        <f t="shared" si="1"/>
        <v>37</v>
      </c>
      <c r="E13">
        <v>2</v>
      </c>
      <c r="F13">
        <f>120-48</f>
        <v>72</v>
      </c>
      <c r="G13">
        <f>111-94</f>
        <v>17</v>
      </c>
      <c r="H13">
        <v>56</v>
      </c>
      <c r="I13" s="3">
        <f>PI()*125/2</f>
        <v>196.34954084936206</v>
      </c>
    </row>
    <row r="14" spans="1:10">
      <c r="A14" s="1"/>
      <c r="B14" s="1" t="s">
        <v>69</v>
      </c>
      <c r="C14" s="6">
        <f t="shared" si="0"/>
        <v>32.462387724369961</v>
      </c>
      <c r="D14" s="1">
        <f t="shared" si="1"/>
        <v>42</v>
      </c>
      <c r="E14">
        <v>2</v>
      </c>
      <c r="F14">
        <f t="shared" ref="F14:F16" si="3">120-48</f>
        <v>72</v>
      </c>
      <c r="G14">
        <f t="shared" ref="G14:G16" si="4">111-94</f>
        <v>17</v>
      </c>
      <c r="H14">
        <v>56</v>
      </c>
      <c r="I14" s="3">
        <f>PI()*125/2</f>
        <v>196.34954084936206</v>
      </c>
      <c r="J14" s="3">
        <v>58.5</v>
      </c>
    </row>
    <row r="15" spans="1:10">
      <c r="A15" s="1"/>
      <c r="B15" s="1" t="s">
        <v>70</v>
      </c>
      <c r="C15" s="6">
        <f t="shared" si="0"/>
        <v>19.406156855646543</v>
      </c>
      <c r="D15" s="1">
        <f t="shared" si="1"/>
        <v>29</v>
      </c>
      <c r="E15">
        <v>2</v>
      </c>
      <c r="F15">
        <f t="shared" si="3"/>
        <v>72</v>
      </c>
      <c r="G15">
        <f t="shared" si="4"/>
        <v>17</v>
      </c>
      <c r="H15">
        <v>56</v>
      </c>
      <c r="I15" s="3">
        <f>PI()*125/4</f>
        <v>98.174770424681029</v>
      </c>
    </row>
    <row r="16" spans="1:10">
      <c r="A16" s="1"/>
      <c r="B16" s="1" t="s">
        <v>71</v>
      </c>
      <c r="C16" s="6">
        <f t="shared" si="0"/>
        <v>24.281156855646543</v>
      </c>
      <c r="D16" s="1">
        <f t="shared" si="1"/>
        <v>34</v>
      </c>
      <c r="E16">
        <v>2</v>
      </c>
      <c r="F16">
        <f t="shared" si="3"/>
        <v>72</v>
      </c>
      <c r="G16">
        <f t="shared" si="4"/>
        <v>17</v>
      </c>
      <c r="H16">
        <v>56</v>
      </c>
      <c r="I16" s="3">
        <f>PI()*125/4</f>
        <v>98.174770424681029</v>
      </c>
      <c r="J16" s="3">
        <v>58.5</v>
      </c>
    </row>
    <row r="17" spans="1:11">
      <c r="A17" s="12"/>
      <c r="B17" s="12"/>
      <c r="C17" s="13"/>
      <c r="D17" s="12"/>
      <c r="E17" s="12"/>
      <c r="F17" s="12"/>
      <c r="G17" s="12"/>
      <c r="H17" s="12"/>
    </row>
    <row r="18" spans="1:11">
      <c r="A18" s="12"/>
      <c r="B18" s="12"/>
      <c r="C18" s="13"/>
      <c r="D18" s="12"/>
      <c r="E18" s="12"/>
      <c r="F18" s="12"/>
      <c r="G18" s="12"/>
      <c r="H18" s="12"/>
      <c r="K18" s="3"/>
    </row>
    <row r="19" spans="1:11">
      <c r="A19" s="12"/>
      <c r="B19" s="12"/>
      <c r="C19" s="13"/>
      <c r="D19" s="12"/>
      <c r="E19" s="12"/>
      <c r="F19" s="12"/>
      <c r="G19" s="12"/>
      <c r="H19" s="12"/>
    </row>
    <row r="20" spans="1:11">
      <c r="A20" s="12"/>
      <c r="B20" s="12"/>
      <c r="C20" s="13"/>
      <c r="D20" s="12"/>
      <c r="E20" s="12"/>
      <c r="F20" s="12"/>
      <c r="G20" s="12"/>
      <c r="H20" s="12"/>
    </row>
    <row r="21" spans="1:11">
      <c r="A21" s="12"/>
      <c r="B21" s="12"/>
      <c r="C21" s="13"/>
      <c r="D21" s="12"/>
      <c r="E21" s="12"/>
      <c r="F21" s="12"/>
      <c r="G21" s="12"/>
      <c r="H21" s="12"/>
      <c r="K21" s="3"/>
    </row>
    <row r="22" spans="1:11">
      <c r="A22" s="12"/>
      <c r="B22" s="12"/>
      <c r="C22" s="13"/>
      <c r="D22" s="12"/>
      <c r="E22" s="12"/>
      <c r="F22" s="12"/>
      <c r="G22" s="12"/>
      <c r="H22" s="12"/>
      <c r="K22" s="3"/>
    </row>
    <row r="23" spans="1:11">
      <c r="A23" s="12"/>
      <c r="B23" s="12"/>
      <c r="C23" s="13"/>
      <c r="D23" s="12"/>
      <c r="E23" s="12"/>
      <c r="F23" s="12"/>
      <c r="G23" s="12"/>
      <c r="H23" s="12"/>
      <c r="K23" s="3"/>
    </row>
    <row r="24" spans="1:11">
      <c r="A24" s="12"/>
      <c r="B24" s="12"/>
      <c r="C24" s="13"/>
      <c r="D24" s="12"/>
      <c r="E24" s="12"/>
      <c r="F24" s="12"/>
      <c r="G24" s="12"/>
      <c r="H24" s="12"/>
      <c r="J24" s="3"/>
      <c r="K24" s="3"/>
    </row>
    <row r="25" spans="1:11">
      <c r="A25" s="12"/>
      <c r="B25" s="12"/>
      <c r="C25" s="13"/>
      <c r="D25" s="12"/>
      <c r="E25" s="12"/>
      <c r="F25" s="12"/>
      <c r="G25" s="12"/>
      <c r="H25" s="12"/>
      <c r="J25" s="3"/>
      <c r="K25" s="3"/>
    </row>
    <row r="26" spans="1:11">
      <c r="A26" s="12"/>
      <c r="B26" s="12"/>
      <c r="C26" s="13"/>
      <c r="D26" s="12"/>
      <c r="E26" s="12"/>
      <c r="F26" s="12"/>
      <c r="G26" s="12"/>
      <c r="H26" s="12"/>
      <c r="J26" s="3"/>
      <c r="K26" s="3"/>
    </row>
    <row r="27" spans="1:11">
      <c r="A27" s="12"/>
      <c r="B27" s="12"/>
      <c r="C27" s="13"/>
      <c r="D27" s="12"/>
      <c r="E27" s="12"/>
      <c r="F27" s="12"/>
      <c r="G27" s="12"/>
      <c r="H27" s="12"/>
      <c r="J27" s="3"/>
      <c r="K27" s="3"/>
    </row>
    <row r="28" spans="1:11">
      <c r="A28" s="12"/>
      <c r="B28" s="12"/>
      <c r="C28" s="13"/>
      <c r="D28" s="12"/>
      <c r="E28" s="12"/>
      <c r="F28" s="12"/>
      <c r="G28" s="12"/>
      <c r="H28" s="12"/>
      <c r="J28" s="3"/>
      <c r="K28" s="3"/>
    </row>
    <row r="29" spans="1:11">
      <c r="A29" s="12"/>
      <c r="B29" s="12"/>
      <c r="C29" s="13"/>
      <c r="D29" s="12"/>
      <c r="E29" s="12"/>
      <c r="F29" s="12"/>
      <c r="G29" s="12"/>
      <c r="H29" s="12"/>
      <c r="J29" s="3"/>
      <c r="K29" s="3"/>
    </row>
    <row r="30" spans="1:11">
      <c r="A30" s="12"/>
      <c r="B30" s="12"/>
      <c r="C30" s="13"/>
      <c r="D30" s="12"/>
      <c r="E30" s="12"/>
      <c r="F30" s="12"/>
      <c r="G30" s="12"/>
      <c r="H30" s="12"/>
      <c r="J30" s="3"/>
    </row>
    <row r="31" spans="1:11">
      <c r="A31" s="12"/>
      <c r="B31" s="12"/>
      <c r="C31" s="13"/>
      <c r="D31" s="12"/>
      <c r="E31" s="12"/>
      <c r="F31" s="12"/>
      <c r="G31" s="12"/>
      <c r="H31" s="12"/>
      <c r="J31" s="3"/>
      <c r="K31" s="3"/>
    </row>
    <row r="32" spans="1:11">
      <c r="A32" s="12"/>
      <c r="B32" s="12"/>
      <c r="C32" s="13"/>
      <c r="D32" s="12"/>
      <c r="E32" s="12"/>
      <c r="F32" s="12"/>
      <c r="G32" s="12"/>
      <c r="H32" s="12"/>
      <c r="J32" s="3"/>
      <c r="K32" s="3"/>
    </row>
    <row r="33" spans="1:11">
      <c r="A33" s="12"/>
      <c r="B33" s="12"/>
      <c r="C33" s="13"/>
      <c r="D33" s="12"/>
      <c r="E33" s="12"/>
      <c r="F33" s="12"/>
      <c r="G33" s="12"/>
      <c r="H33" s="12"/>
      <c r="J33" s="3"/>
      <c r="K33" s="3"/>
    </row>
    <row r="34" spans="1:11">
      <c r="A34" s="12"/>
      <c r="B34" s="12"/>
      <c r="C34" s="13"/>
      <c r="D34" s="12"/>
      <c r="E34" s="12"/>
      <c r="F34" s="12"/>
      <c r="G34" s="12"/>
      <c r="H34" s="12"/>
      <c r="J34" s="3"/>
      <c r="K34" s="3"/>
    </row>
    <row r="35" spans="1:11">
      <c r="A35" s="12"/>
      <c r="B35" s="12"/>
      <c r="C35" s="13"/>
      <c r="D35" s="12"/>
      <c r="E35" s="12"/>
      <c r="F35" s="12"/>
      <c r="G35" s="12"/>
      <c r="H35" s="12"/>
      <c r="J35" s="3"/>
      <c r="K35" s="3"/>
    </row>
    <row r="36" spans="1:11">
      <c r="A36" s="12"/>
      <c r="B36" s="12"/>
      <c r="C36" s="13"/>
      <c r="D36" s="12"/>
      <c r="E36" s="12"/>
      <c r="F36" s="12"/>
      <c r="G36" s="12"/>
      <c r="H36" s="12"/>
      <c r="J36" s="3"/>
      <c r="K36" s="3"/>
    </row>
    <row r="37" spans="1:11">
      <c r="A37" s="12"/>
      <c r="B37" s="12"/>
      <c r="C37" s="13"/>
      <c r="D37" s="12"/>
      <c r="E37" s="12"/>
      <c r="F37" s="12"/>
      <c r="G37" s="12"/>
      <c r="H37" s="12"/>
      <c r="J37" s="3"/>
      <c r="K37" s="3"/>
    </row>
    <row r="38" spans="1:11">
      <c r="A38" s="12"/>
      <c r="B38" s="12"/>
      <c r="C38" s="13"/>
      <c r="D38" s="12"/>
      <c r="E38" s="12"/>
      <c r="F38" s="12"/>
      <c r="G38" s="12"/>
      <c r="H38" s="12"/>
      <c r="J38" s="3"/>
      <c r="K38" s="3"/>
    </row>
    <row r="39" spans="1:11">
      <c r="A39" s="12"/>
      <c r="B39" s="12"/>
      <c r="C39" s="13"/>
      <c r="D39" s="12"/>
      <c r="E39" s="12"/>
      <c r="F39" s="12"/>
      <c r="G39" s="12"/>
      <c r="H39" s="12"/>
      <c r="J39" s="3"/>
      <c r="K39" s="3"/>
    </row>
    <row r="40" spans="1:11">
      <c r="A40" s="12"/>
      <c r="B40" s="12"/>
      <c r="C40" s="13"/>
      <c r="D40" s="12"/>
      <c r="E40" s="12"/>
      <c r="F40" s="12"/>
      <c r="G40" s="12"/>
      <c r="H40" s="12"/>
      <c r="J40" s="3"/>
      <c r="K40" s="3"/>
    </row>
    <row r="41" spans="1:11">
      <c r="A41" s="12"/>
      <c r="B41" s="12"/>
      <c r="C41" s="13"/>
      <c r="D41" s="12"/>
      <c r="E41" s="12"/>
      <c r="F41" s="12"/>
      <c r="G41" s="12"/>
      <c r="H41" s="12"/>
      <c r="J41" s="3"/>
      <c r="K41" s="3"/>
    </row>
    <row r="42" spans="1:11">
      <c r="A42" s="12"/>
      <c r="B42" s="12"/>
      <c r="C42" s="13"/>
      <c r="D42" s="12"/>
      <c r="E42" s="12"/>
      <c r="F42" s="12"/>
      <c r="G42" s="12"/>
      <c r="H42" s="12"/>
      <c r="J42" s="3"/>
      <c r="K42" s="3"/>
    </row>
    <row r="43" spans="1:11">
      <c r="A43" s="12"/>
      <c r="B43" s="12"/>
      <c r="C43" s="13"/>
      <c r="D43" s="12"/>
      <c r="E43" s="12"/>
      <c r="F43" s="12"/>
      <c r="G43" s="12"/>
      <c r="H43" s="12"/>
      <c r="J43" s="3"/>
      <c r="K43" s="3"/>
    </row>
    <row r="44" spans="1:11">
      <c r="A44" s="12"/>
      <c r="B44" s="12"/>
      <c r="C44" s="13"/>
      <c r="D44" s="12"/>
      <c r="E44" s="12"/>
      <c r="F44" s="12"/>
      <c r="G44" s="12"/>
      <c r="H44" s="12"/>
      <c r="J44" s="3"/>
    </row>
    <row r="45" spans="1:11">
      <c r="A45" s="12"/>
      <c r="B45" s="12"/>
      <c r="C45" s="13"/>
      <c r="D45" s="12"/>
      <c r="E45" s="12"/>
      <c r="F45" s="12"/>
      <c r="G45" s="12"/>
      <c r="H45" s="12"/>
      <c r="J45" s="3"/>
      <c r="K45" s="3"/>
    </row>
    <row r="46" spans="1:11">
      <c r="A46" s="12"/>
      <c r="B46" s="12"/>
      <c r="C46" s="13"/>
      <c r="D46" s="12"/>
      <c r="E46" s="12"/>
      <c r="F46" s="12"/>
      <c r="G46" s="12"/>
      <c r="H46" s="12"/>
      <c r="J46" s="3"/>
      <c r="K46" s="3"/>
    </row>
    <row r="47" spans="1:11">
      <c r="A47" s="12"/>
      <c r="B47" s="12"/>
      <c r="C47" s="13"/>
      <c r="D47" s="12"/>
      <c r="E47" s="12"/>
      <c r="F47" s="12"/>
      <c r="G47" s="12"/>
      <c r="H47" s="12"/>
      <c r="J47" s="3"/>
      <c r="K47" s="3"/>
    </row>
    <row r="48" spans="1:11">
      <c r="A48" s="12"/>
      <c r="B48" s="12"/>
      <c r="C48" s="13"/>
      <c r="D48" s="12"/>
      <c r="E48" s="12"/>
      <c r="F48" s="12"/>
      <c r="G48" s="12"/>
      <c r="H48" s="12"/>
      <c r="J48" s="3"/>
      <c r="K48" s="3"/>
    </row>
    <row r="49" spans="1:12">
      <c r="A49" s="12"/>
      <c r="B49" s="12"/>
      <c r="C49" s="13"/>
      <c r="D49" s="12"/>
      <c r="E49" s="12"/>
      <c r="F49" s="12"/>
      <c r="G49" s="12"/>
      <c r="H49" s="12"/>
      <c r="J49" s="3"/>
      <c r="K49" s="3"/>
    </row>
    <row r="50" spans="1:12">
      <c r="A50" s="12"/>
      <c r="B50" s="12"/>
      <c r="C50" s="13"/>
      <c r="D50" s="12"/>
      <c r="E50" s="12"/>
      <c r="F50" s="12"/>
      <c r="G50" s="12"/>
      <c r="H50" s="12"/>
      <c r="J50" s="3"/>
      <c r="K50" s="3"/>
    </row>
    <row r="51" spans="1:12">
      <c r="A51" s="12"/>
      <c r="B51" s="12"/>
      <c r="C51" s="13"/>
      <c r="D51" s="12"/>
      <c r="E51" s="12"/>
      <c r="F51" s="12"/>
      <c r="G51" s="12"/>
      <c r="H51" s="12"/>
      <c r="J51" s="3"/>
      <c r="K51" s="3"/>
    </row>
    <row r="52" spans="1:12">
      <c r="A52" s="12"/>
      <c r="B52" s="12"/>
      <c r="C52" s="13"/>
      <c r="D52" s="12"/>
      <c r="E52" s="12"/>
      <c r="F52" s="12"/>
      <c r="G52" s="12"/>
      <c r="H52" s="12"/>
      <c r="J52" s="3"/>
      <c r="K52" s="3"/>
    </row>
    <row r="53" spans="1:12">
      <c r="A53" s="12"/>
      <c r="B53" s="12"/>
      <c r="C53" s="13"/>
      <c r="D53" s="12"/>
      <c r="E53" s="12"/>
      <c r="F53" s="12"/>
      <c r="G53" s="12"/>
      <c r="H53" s="12"/>
      <c r="J53" s="3"/>
      <c r="K53" s="3"/>
    </row>
    <row r="54" spans="1:12">
      <c r="A54" s="12"/>
      <c r="B54" s="12"/>
      <c r="C54" s="13"/>
      <c r="D54" s="12"/>
      <c r="E54" s="12"/>
      <c r="F54" s="12"/>
      <c r="G54" s="12"/>
      <c r="H54" s="12"/>
      <c r="J54" s="3"/>
      <c r="K54" s="3"/>
    </row>
    <row r="55" spans="1:12">
      <c r="A55" s="12"/>
      <c r="B55" s="12"/>
      <c r="C55" s="13"/>
      <c r="D55" s="12"/>
      <c r="E55" s="12"/>
      <c r="F55" s="12"/>
      <c r="G55" s="12"/>
      <c r="H55" s="12"/>
      <c r="J55" s="3"/>
      <c r="K55" s="3"/>
    </row>
    <row r="56" spans="1:12">
      <c r="A56" s="12"/>
      <c r="B56" s="12"/>
      <c r="C56" s="13"/>
      <c r="D56" s="12"/>
      <c r="E56" s="12"/>
      <c r="F56" s="12"/>
      <c r="G56" s="12"/>
      <c r="H56" s="12"/>
      <c r="J56" s="3"/>
    </row>
    <row r="57" spans="1:12">
      <c r="A57" s="12"/>
      <c r="B57" s="12"/>
      <c r="C57" s="13"/>
      <c r="D57" s="12"/>
      <c r="E57" s="12"/>
      <c r="F57" s="12"/>
      <c r="G57" s="12"/>
      <c r="H57" s="12"/>
      <c r="I57" s="3"/>
      <c r="J57" s="3"/>
      <c r="K57" s="3"/>
    </row>
    <row r="58" spans="1:12">
      <c r="A58" s="12"/>
      <c r="B58" s="12"/>
      <c r="C58" s="13"/>
      <c r="D58" s="12"/>
      <c r="E58" s="12"/>
      <c r="F58" s="12"/>
      <c r="G58" s="12"/>
      <c r="H58" s="12"/>
      <c r="I58" s="3"/>
      <c r="J58" s="3"/>
    </row>
    <row r="59" spans="1:12">
      <c r="A59" s="12"/>
      <c r="B59" s="12"/>
      <c r="C59" s="13"/>
      <c r="D59" s="12"/>
      <c r="E59" s="12"/>
      <c r="F59" s="12"/>
      <c r="G59" s="12"/>
      <c r="H59" s="13"/>
      <c r="I59" s="3"/>
      <c r="J59" s="3"/>
      <c r="L59" s="3"/>
    </row>
    <row r="60" spans="1:12">
      <c r="A60" s="12"/>
      <c r="B60" s="12"/>
      <c r="C60" s="13"/>
      <c r="D60" s="12"/>
      <c r="E60" s="12"/>
      <c r="F60" s="12"/>
      <c r="G60" s="12"/>
      <c r="H60" s="12"/>
      <c r="I60" s="3"/>
      <c r="J60" s="3"/>
      <c r="K60" s="3"/>
    </row>
    <row r="61" spans="1:12">
      <c r="A61" s="12"/>
      <c r="B61" s="12"/>
      <c r="C61" s="13"/>
      <c r="D61" s="12"/>
      <c r="E61" s="12"/>
      <c r="F61" s="12"/>
      <c r="G61" s="12"/>
      <c r="H61" s="12"/>
      <c r="I61" s="3"/>
    </row>
    <row r="62" spans="1:12">
      <c r="A62" s="12"/>
      <c r="B62" s="12"/>
      <c r="C62" s="13"/>
      <c r="D62" s="12"/>
      <c r="E62" s="12"/>
      <c r="F62" s="12"/>
      <c r="G62" s="12"/>
      <c r="H62" s="12"/>
    </row>
    <row r="63" spans="1:12">
      <c r="A63" s="12"/>
      <c r="B63" s="12"/>
      <c r="C63" s="13"/>
      <c r="D63" s="12"/>
      <c r="E63" s="12"/>
      <c r="F63" s="12"/>
      <c r="G63" s="12"/>
      <c r="H63" s="12"/>
    </row>
    <row r="64" spans="1:12">
      <c r="A64" s="12"/>
      <c r="B64" s="12"/>
      <c r="C64" s="13"/>
      <c r="D64" s="12"/>
      <c r="E64" s="12"/>
      <c r="F64" s="12"/>
      <c r="G64" s="12"/>
      <c r="H64" s="12"/>
    </row>
    <row r="65" spans="1:17">
      <c r="A65" s="12"/>
      <c r="B65" s="12"/>
      <c r="C65" s="13"/>
      <c r="D65" s="12"/>
      <c r="E65" s="12"/>
      <c r="F65" s="12"/>
      <c r="G65" s="12"/>
      <c r="H65" s="12"/>
    </row>
    <row r="66" spans="1:17">
      <c r="A66" s="12"/>
      <c r="B66" s="12"/>
      <c r="C66" s="13"/>
      <c r="D66" s="12"/>
      <c r="E66" s="12"/>
      <c r="F66" s="12"/>
      <c r="G66" s="12"/>
      <c r="H66" s="12"/>
      <c r="L66" s="3"/>
    </row>
    <row r="67" spans="1:17">
      <c r="A67" s="12"/>
      <c r="B67" s="12"/>
      <c r="C67" s="13"/>
      <c r="D67" s="12"/>
      <c r="E67" s="12"/>
      <c r="F67" s="12"/>
      <c r="G67" s="12"/>
      <c r="H67" s="12"/>
    </row>
    <row r="68" spans="1:17">
      <c r="A68" s="12"/>
      <c r="B68" s="12"/>
      <c r="C68" s="13"/>
      <c r="D68" s="12"/>
      <c r="E68" s="12"/>
      <c r="F68" s="12"/>
      <c r="G68" s="12"/>
      <c r="H68" s="12"/>
    </row>
    <row r="69" spans="1:17">
      <c r="A69" s="12"/>
      <c r="B69" s="12"/>
      <c r="C69" s="13"/>
      <c r="D69" s="12"/>
      <c r="E69" s="12"/>
      <c r="F69" s="12"/>
      <c r="G69" s="12"/>
      <c r="H69" s="12"/>
    </row>
    <row r="70" spans="1:17">
      <c r="A70" s="12"/>
      <c r="B70" s="12"/>
      <c r="C70" s="13"/>
      <c r="D70" s="12"/>
      <c r="E70" s="12"/>
      <c r="F70" s="12"/>
      <c r="G70" s="12"/>
      <c r="H70" s="12"/>
    </row>
    <row r="71" spans="1:17">
      <c r="A71" s="12"/>
      <c r="B71" s="12"/>
      <c r="C71" s="13"/>
      <c r="D71" s="12"/>
      <c r="E71" s="12"/>
      <c r="F71" s="12"/>
      <c r="G71" s="12"/>
      <c r="H71" s="12"/>
    </row>
    <row r="72" spans="1:17">
      <c r="A72" s="12"/>
      <c r="B72" s="12"/>
      <c r="C72" s="13"/>
      <c r="D72" s="12"/>
      <c r="E72" s="12"/>
      <c r="F72" s="12"/>
      <c r="G72" s="12"/>
      <c r="H72" s="12"/>
    </row>
    <row r="73" spans="1:17">
      <c r="A73" s="12"/>
      <c r="B73" s="12"/>
      <c r="C73" s="13"/>
      <c r="D73" s="12"/>
      <c r="E73" s="12"/>
      <c r="F73" s="12"/>
      <c r="G73" s="12"/>
      <c r="H73" s="12"/>
    </row>
    <row r="74" spans="1:17">
      <c r="C74" s="3"/>
      <c r="K74" s="3"/>
      <c r="L74" s="3"/>
      <c r="M74" s="3"/>
    </row>
    <row r="75" spans="1:17">
      <c r="C75" s="3"/>
      <c r="K75" s="3"/>
      <c r="L75" s="3"/>
      <c r="N75" s="3"/>
    </row>
    <row r="76" spans="1:17">
      <c r="C76" s="3"/>
      <c r="K76" s="3"/>
      <c r="L76" s="3"/>
      <c r="N76" s="3"/>
      <c r="O76" s="3"/>
    </row>
    <row r="77" spans="1:17">
      <c r="C77" s="3"/>
      <c r="K77" s="3"/>
      <c r="L77" s="3"/>
      <c r="N77" s="3"/>
      <c r="O77" s="3"/>
      <c r="P77" s="3"/>
      <c r="Q77" s="3"/>
    </row>
    <row r="78" spans="1:17">
      <c r="C78" s="3"/>
      <c r="K78" s="3"/>
      <c r="L78" s="3"/>
    </row>
    <row r="79" spans="1:17">
      <c r="C79" s="3"/>
      <c r="K79" s="3"/>
    </row>
    <row r="80" spans="1:17">
      <c r="C80" s="3"/>
      <c r="K80" s="3"/>
    </row>
    <row r="81" spans="3:17">
      <c r="C81" s="3"/>
      <c r="K81" s="3"/>
    </row>
    <row r="82" spans="3:17">
      <c r="C82" s="3"/>
      <c r="K82" s="3"/>
      <c r="L82" s="3"/>
      <c r="N82" s="3"/>
      <c r="O82" s="3"/>
      <c r="P82" s="3"/>
      <c r="Q82" s="3"/>
    </row>
    <row r="83" spans="3:17">
      <c r="C83" s="3"/>
      <c r="K83" s="3"/>
      <c r="L83" s="3"/>
      <c r="N83" s="3"/>
      <c r="O83" s="3"/>
      <c r="P83" s="3"/>
      <c r="Q83" s="3"/>
    </row>
    <row r="84" spans="3:17">
      <c r="C84" s="3"/>
      <c r="K84" s="3"/>
      <c r="L84" s="3"/>
      <c r="O84" s="3"/>
      <c r="P84" s="3"/>
      <c r="Q84" s="3"/>
    </row>
  </sheetData>
  <mergeCells count="1">
    <mergeCell ref="C2:D2"/>
  </mergeCells>
  <pageMargins left="0.7" right="0.7" top="0.75" bottom="0.75" header="0.3" footer="0.3"/>
  <pageSetup orientation="portrait" r:id="rId1"/>
  <headerFooter>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notes</vt:lpstr>
      <vt:lpstr>H1 - pt A to VEA</vt:lpstr>
      <vt:lpstr>H1 - pt A to Rack Room</vt:lpstr>
      <vt:lpstr>H1 - VEA rack to chamber</vt:lpstr>
      <vt:lpstr>H2 - pt B to VEA</vt:lpstr>
      <vt:lpstr>H2 - pt B to Rack Room</vt:lpstr>
      <vt:lpstr>H2 - VEA rack to chamber</vt:lpstr>
      <vt:lpstr>'H1 - pt A to Rack Room'!Print_Area</vt:lpstr>
      <vt:lpstr>'H1 - pt A to VEA'!Print_Area</vt:lpstr>
      <vt:lpstr>'H1 - VEA rack to chamber'!Print_Area</vt:lpstr>
      <vt:lpstr>'H2 - pt B to Rack Room'!Print_Area</vt:lpstr>
      <vt:lpstr>'H2 - pt B to VEA'!Print_Area</vt:lpstr>
      <vt:lpstr>'H2 - VEA rack to chamber'!Print_Area</vt:lpstr>
      <vt:lpstr>'H1 - pt A to Rack Room'!Print_Titles</vt:lpstr>
      <vt:lpstr>'H1 - pt A to VEA'!Print_Titles</vt:lpstr>
      <vt:lpstr>'H1 - VEA rack to chamber'!Print_Titles</vt:lpstr>
      <vt:lpstr>'H2 - pt B to Rack Room'!Print_Titles</vt:lpstr>
      <vt:lpstr>'H2 - pt B to VEA'!Print_Titles</vt:lpstr>
      <vt:lpstr>'H2 - VEA rack to chamber'!Print_Titles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Coyne</dc:creator>
  <cp:lastModifiedBy>Dennis Coyne</cp:lastModifiedBy>
  <cp:lastPrinted>2011-02-03T15:41:48Z</cp:lastPrinted>
  <dcterms:created xsi:type="dcterms:W3CDTF">2010-11-13T04:04:17Z</dcterms:created>
  <dcterms:modified xsi:type="dcterms:W3CDTF">2011-04-22T00:10:20Z</dcterms:modified>
</cp:coreProperties>
</file>