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9380" yWindow="3060" windowWidth="26300" windowHeight="14060"/>
  </bookViews>
  <sheets>
    <sheet name="Hanford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1" l="1"/>
  <c r="N17" i="1"/>
  <c r="N14" i="1"/>
  <c r="N13" i="1"/>
  <c r="N12" i="1"/>
  <c r="N11" i="1"/>
  <c r="N10" i="1"/>
  <c r="N9" i="1"/>
  <c r="N8" i="1"/>
  <c r="N7" i="1"/>
  <c r="N6" i="1"/>
  <c r="N5" i="1"/>
  <c r="O18" i="1"/>
  <c r="O17" i="1"/>
  <c r="O14" i="1"/>
  <c r="O13" i="1"/>
  <c r="O12" i="1"/>
  <c r="O11" i="1"/>
  <c r="O10" i="1"/>
  <c r="O9" i="1"/>
  <c r="O8" i="1"/>
  <c r="O7" i="1"/>
  <c r="O6" i="1"/>
  <c r="O5" i="1"/>
  <c r="O4" i="1"/>
  <c r="N4" i="1"/>
  <c r="E17" i="1"/>
  <c r="F10" i="1"/>
</calcChain>
</file>

<file path=xl/sharedStrings.xml><?xml version="1.0" encoding="utf-8"?>
<sst xmlns="http://schemas.openxmlformats.org/spreadsheetml/2006/main" count="36" uniqueCount="29">
  <si>
    <t>Optical Lever</t>
  </si>
  <si>
    <t>x</t>
  </si>
  <si>
    <t>y</t>
  </si>
  <si>
    <t>z</t>
  </si>
  <si>
    <t>Beam Splitter</t>
  </si>
  <si>
    <t>ITM-Y</t>
  </si>
  <si>
    <t>ITM-X</t>
  </si>
  <si>
    <t>ETM-X</t>
  </si>
  <si>
    <t>ETM-y</t>
  </si>
  <si>
    <t>PR3</t>
  </si>
  <si>
    <t>SR3</t>
  </si>
  <si>
    <t>HAM2</t>
  </si>
  <si>
    <t>HAM3</t>
  </si>
  <si>
    <t>HAM4</t>
  </si>
  <si>
    <t>HAM5</t>
  </si>
  <si>
    <t>Path length</t>
  </si>
  <si>
    <t>angle from Horiz.</t>
  </si>
  <si>
    <t>Angle of Incid</t>
  </si>
  <si>
    <t>H1/L1</t>
  </si>
  <si>
    <t>H2</t>
  </si>
  <si>
    <t>ETM-Y</t>
  </si>
  <si>
    <t>Optic Position</t>
  </si>
  <si>
    <t>Detector Position</t>
  </si>
  <si>
    <t>pitch</t>
  </si>
  <si>
    <t>yaw</t>
  </si>
  <si>
    <t>Length to angle cross-coupling (mrad/m)</t>
  </si>
  <si>
    <t>Source Position (local coords.)</t>
  </si>
  <si>
    <t>Note: Input data comes from E1000601 (H1) and E1000608 (L1)</t>
  </si>
  <si>
    <t>E1200836-v1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</si>
</sst>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FF"/>
      <name val="Calibri"/>
      <scheme val="minor"/>
    </font>
    <font>
      <b/>
      <sz val="14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6" fillId="0" borderId="3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2" fontId="6" fillId="0" borderId="5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" fillId="0" borderId="0" xfId="0" applyFont="1"/>
    <xf numFmtId="0" fontId="3" fillId="4" borderId="0" xfId="0" applyFont="1" applyFill="1"/>
    <xf numFmtId="0" fontId="0" fillId="5" borderId="0" xfId="0" applyFill="1"/>
    <xf numFmtId="2" fontId="6" fillId="5" borderId="3" xfId="0" applyNumberFormat="1" applyFont="1" applyFill="1" applyBorder="1" applyAlignment="1">
      <alignment horizontal="center"/>
    </xf>
    <xf numFmtId="170" fontId="6" fillId="5" borderId="4" xfId="0" applyNumberFormat="1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3"/>
  <sheetViews>
    <sheetView tabSelected="1" topLeftCell="A2" zoomScale="125" zoomScaleNormal="125" zoomScalePageLayoutView="125" workbookViewId="0">
      <selection activeCell="P2" sqref="P1:P1048576"/>
    </sheetView>
  </sheetViews>
  <sheetFormatPr baseColWidth="10" defaultColWidth="8.83203125" defaultRowHeight="14" x14ac:dyDescent="0"/>
  <cols>
    <col min="1" max="1" width="18.5" customWidth="1"/>
    <col min="11" max="12" width="9.6640625" customWidth="1"/>
    <col min="14" max="14" width="12" customWidth="1"/>
    <col min="15" max="15" width="10.83203125" customWidth="1"/>
  </cols>
  <sheetData>
    <row r="1" spans="1:15" s="18" customFormat="1" ht="18">
      <c r="A1" s="19" t="s">
        <v>28</v>
      </c>
    </row>
    <row r="2" spans="1:15" s="2" customFormat="1" ht="54.75" customHeight="1">
      <c r="A2" s="2" t="s">
        <v>0</v>
      </c>
      <c r="B2" s="6" t="s">
        <v>26</v>
      </c>
      <c r="C2" s="6"/>
      <c r="D2" s="6"/>
      <c r="E2" s="4" t="s">
        <v>21</v>
      </c>
      <c r="F2" s="4"/>
      <c r="G2" s="4"/>
      <c r="H2" s="4" t="s">
        <v>22</v>
      </c>
      <c r="I2" s="4"/>
      <c r="J2" s="4"/>
      <c r="K2" s="5" t="s">
        <v>15</v>
      </c>
      <c r="L2" s="5" t="s">
        <v>17</v>
      </c>
      <c r="M2" s="5" t="s">
        <v>16</v>
      </c>
      <c r="N2" s="16" t="s">
        <v>25</v>
      </c>
      <c r="O2" s="17"/>
    </row>
    <row r="3" spans="1:15" s="1" customFormat="1" ht="16" customHeight="1">
      <c r="A3" s="1" t="s">
        <v>18</v>
      </c>
      <c r="B3" s="7" t="s">
        <v>1</v>
      </c>
      <c r="C3" s="7" t="s">
        <v>2</v>
      </c>
      <c r="D3" s="7" t="s">
        <v>3</v>
      </c>
      <c r="E3" s="7" t="s">
        <v>1</v>
      </c>
      <c r="F3" s="7" t="s">
        <v>2</v>
      </c>
      <c r="G3" s="7" t="s">
        <v>3</v>
      </c>
      <c r="H3" s="7" t="s">
        <v>1</v>
      </c>
      <c r="I3" s="7" t="s">
        <v>2</v>
      </c>
      <c r="J3" s="7" t="s">
        <v>3</v>
      </c>
      <c r="N3" s="14" t="s">
        <v>23</v>
      </c>
      <c r="O3" s="15" t="s">
        <v>24</v>
      </c>
    </row>
    <row r="4" spans="1:15" ht="16" customHeight="1">
      <c r="A4" t="s">
        <v>4</v>
      </c>
      <c r="B4">
        <v>1230</v>
      </c>
      <c r="C4">
        <v>-1253</v>
      </c>
      <c r="D4">
        <v>0</v>
      </c>
      <c r="E4">
        <v>-175.7</v>
      </c>
      <c r="F4">
        <v>-241.9</v>
      </c>
      <c r="G4">
        <v>0</v>
      </c>
      <c r="H4">
        <v>1264</v>
      </c>
      <c r="I4">
        <v>-1224</v>
      </c>
      <c r="J4">
        <v>0</v>
      </c>
      <c r="K4">
        <v>4021.7</v>
      </c>
      <c r="L4">
        <v>3.03</v>
      </c>
      <c r="M4">
        <v>0</v>
      </c>
      <c r="N4" s="8">
        <f>1000*TAN(RADIANS(L4))/(K4/2/1000)*SIN(RADIANS(M4))</f>
        <v>0</v>
      </c>
      <c r="O4" s="9">
        <f>1000*TAN(RADIANS(L4))/(K4/2/1000)*COS(RADIANS(M4))</f>
        <v>26.323609726160779</v>
      </c>
    </row>
    <row r="5" spans="1:15" s="20" customFormat="1" ht="16" customHeight="1">
      <c r="A5" s="20" t="s">
        <v>6</v>
      </c>
      <c r="B5" s="20">
        <v>33471</v>
      </c>
      <c r="C5" s="20">
        <v>155</v>
      </c>
      <c r="D5" s="20">
        <v>-685</v>
      </c>
      <c r="E5" s="20">
        <v>421.1</v>
      </c>
      <c r="F5" s="20">
        <v>-199.7</v>
      </c>
      <c r="G5" s="20">
        <v>-79.900000000000006</v>
      </c>
      <c r="H5" s="20">
        <v>33471</v>
      </c>
      <c r="I5" s="20">
        <v>-554.5</v>
      </c>
      <c r="J5" s="20">
        <v>525.29999999999995</v>
      </c>
      <c r="K5" s="20">
        <v>66114.7</v>
      </c>
      <c r="L5" s="20">
        <v>1.22</v>
      </c>
      <c r="M5" s="20">
        <v>59.62</v>
      </c>
      <c r="N5" s="21">
        <f>1000*TAN(RADIANS(L5))/(K5/2/1000)*SIN(RADIANS(M5))</f>
        <v>0.55576308571539768</v>
      </c>
      <c r="O5" s="22">
        <f>1000*TAN(RADIANS(L5))/(K5/2/1000)*COS(RADIANS(M5))</f>
        <v>0.32580354462514266</v>
      </c>
    </row>
    <row r="6" spans="1:15" ht="16" customHeight="1">
      <c r="A6" t="s">
        <v>7</v>
      </c>
      <c r="B6" s="3">
        <v>56969.7</v>
      </c>
      <c r="C6" s="3">
        <v>168.4</v>
      </c>
      <c r="D6" s="3">
        <v>-725</v>
      </c>
      <c r="E6" s="3">
        <v>62501.1</v>
      </c>
      <c r="F6" s="3">
        <v>-200.2</v>
      </c>
      <c r="G6" s="3">
        <v>-80</v>
      </c>
      <c r="H6" s="3">
        <v>56969.7</v>
      </c>
      <c r="I6" s="3">
        <v>-568.9</v>
      </c>
      <c r="J6" s="3">
        <v>565</v>
      </c>
      <c r="K6" s="3">
        <v>11162.1</v>
      </c>
      <c r="L6" s="3">
        <v>7.65</v>
      </c>
      <c r="M6" s="3">
        <v>60.25</v>
      </c>
      <c r="N6" s="8">
        <f>1000*TAN(RADIANS(L6))/(K6/2/1000)*SIN(RADIANS(M6))</f>
        <v>20.894577095724753</v>
      </c>
      <c r="O6" s="9">
        <f>1000*TAN(RADIANS(L6))/(K6/2/1000)*COS(RADIANS(M6))</f>
        <v>11.942234680789566</v>
      </c>
    </row>
    <row r="7" spans="1:15" s="20" customFormat="1" ht="16" customHeight="1">
      <c r="A7" s="20" t="s">
        <v>5</v>
      </c>
      <c r="B7" s="20">
        <v>155</v>
      </c>
      <c r="C7" s="20">
        <v>33471</v>
      </c>
      <c r="D7" s="20">
        <v>-685</v>
      </c>
      <c r="E7" s="20">
        <v>-199.8</v>
      </c>
      <c r="F7" s="20">
        <v>418.1</v>
      </c>
      <c r="G7" s="20">
        <v>-79.8</v>
      </c>
      <c r="H7" s="20">
        <v>-554.5</v>
      </c>
      <c r="I7" s="20">
        <v>33371</v>
      </c>
      <c r="J7" s="20">
        <v>525.4</v>
      </c>
      <c r="K7" s="20">
        <v>66120.7</v>
      </c>
      <c r="L7" s="20">
        <v>1.22</v>
      </c>
      <c r="M7" s="20">
        <v>59.62</v>
      </c>
      <c r="N7" s="21">
        <f>1000*TAN(RADIANS(L7))/(K7/2/1000)*SIN(RADIANS(M7))</f>
        <v>0.55571265402737424</v>
      </c>
      <c r="O7" s="22">
        <f>1000*TAN(RADIANS(L7))/(K7/2/1000)*COS(RADIANS(M7))</f>
        <v>0.32577398018816978</v>
      </c>
    </row>
    <row r="8" spans="1:15" ht="16" customHeight="1">
      <c r="A8" t="s">
        <v>8</v>
      </c>
      <c r="B8" s="3">
        <v>168.4</v>
      </c>
      <c r="C8" s="3">
        <v>56969.7</v>
      </c>
      <c r="D8" s="3">
        <v>-725</v>
      </c>
      <c r="E8" s="3">
        <v>-200</v>
      </c>
      <c r="F8" s="3">
        <v>62498.1</v>
      </c>
      <c r="G8" s="3">
        <v>-80.400000000000006</v>
      </c>
      <c r="H8" s="3">
        <v>-568.5</v>
      </c>
      <c r="I8" s="3">
        <v>56969.7</v>
      </c>
      <c r="J8" s="3">
        <v>564.29999999999995</v>
      </c>
      <c r="K8" s="3">
        <v>11156.1</v>
      </c>
      <c r="L8" s="3">
        <v>7.65</v>
      </c>
      <c r="M8" s="3">
        <v>60.25</v>
      </c>
      <c r="N8" s="8">
        <f>1000*TAN(RADIANS(L8))/(K8/2/1000)*SIN(RADIANS(M8))</f>
        <v>20.905814666432647</v>
      </c>
      <c r="O8" s="9">
        <f>1000*TAN(RADIANS(L8))/(K8/2/1000)*COS(RADIANS(M8))</f>
        <v>11.948657481596724</v>
      </c>
    </row>
    <row r="9" spans="1:15" s="20" customFormat="1" ht="16" customHeight="1">
      <c r="A9" s="20" t="s">
        <v>9</v>
      </c>
      <c r="B9" s="20">
        <v>-5893.5</v>
      </c>
      <c r="C9" s="20">
        <v>-336.8</v>
      </c>
      <c r="D9" s="20">
        <v>-977.4</v>
      </c>
      <c r="E9" s="20">
        <v>-19740</v>
      </c>
      <c r="F9" s="20">
        <v>-183.4</v>
      </c>
      <c r="G9" s="20">
        <v>-111.2</v>
      </c>
      <c r="H9" s="20">
        <v>-5918</v>
      </c>
      <c r="I9" s="20">
        <v>-336.3</v>
      </c>
      <c r="J9" s="20">
        <v>783</v>
      </c>
      <c r="K9" s="20">
        <v>27726.2</v>
      </c>
      <c r="L9" s="20">
        <v>3.64</v>
      </c>
      <c r="M9" s="20">
        <v>89.99</v>
      </c>
      <c r="N9" s="21">
        <f>1000*TAN(RADIANS(L9))/(K9/2/1000)*SIN(RADIANS(M9))</f>
        <v>4.5888432074732801</v>
      </c>
      <c r="O9" s="22">
        <f>1000*TAN(RADIANS(L9))/(K9/2/1000)*COS(RADIANS(M9))</f>
        <v>8.0090423641440396E-4</v>
      </c>
    </row>
    <row r="10" spans="1:15" ht="16" customHeight="1">
      <c r="A10" t="s">
        <v>10</v>
      </c>
      <c r="B10" s="3">
        <v>-367.2</v>
      </c>
      <c r="C10" s="3">
        <v>-5893.5</v>
      </c>
      <c r="D10" s="3">
        <v>-965.1</v>
      </c>
      <c r="E10" s="3">
        <v>-170.9</v>
      </c>
      <c r="F10" s="3">
        <f>19615</f>
        <v>19615</v>
      </c>
      <c r="G10" s="3">
        <v>-95.9</v>
      </c>
      <c r="H10" s="3">
        <v>-369</v>
      </c>
      <c r="I10" s="3">
        <v>-5893.5</v>
      </c>
      <c r="J10" s="3">
        <v>774</v>
      </c>
      <c r="K10" s="3">
        <v>27500.9</v>
      </c>
      <c r="L10" s="3">
        <v>1.95</v>
      </c>
      <c r="M10" s="3">
        <v>89.94</v>
      </c>
      <c r="N10" s="8">
        <f>1000*TAN(RADIANS(L10))/(K10/2/1000)*SIN(RADIANS(M10))</f>
        <v>2.4760679411331767</v>
      </c>
      <c r="O10" s="9">
        <f>1000*TAN(RADIANS(L10))/(K10/2/1000)*COS(RADIANS(M10))</f>
        <v>2.5929332323742808E-3</v>
      </c>
    </row>
    <row r="11" spans="1:15" s="20" customFormat="1" ht="16" customHeight="1">
      <c r="A11" s="20" t="s">
        <v>11</v>
      </c>
      <c r="B11" s="20">
        <v>-5893.5</v>
      </c>
      <c r="C11" s="20">
        <v>514.9</v>
      </c>
      <c r="D11" s="20">
        <v>-913.9</v>
      </c>
      <c r="E11" s="20">
        <v>-19199.599999999999</v>
      </c>
      <c r="F11" s="20">
        <v>75.900000000000006</v>
      </c>
      <c r="G11" s="20">
        <v>-149.9</v>
      </c>
      <c r="H11" s="20">
        <v>-5918</v>
      </c>
      <c r="I11" s="20">
        <v>425.9</v>
      </c>
      <c r="J11" s="20">
        <v>-912.3</v>
      </c>
      <c r="K11" s="20">
        <v>26643.4</v>
      </c>
      <c r="L11" s="20">
        <v>0.19</v>
      </c>
      <c r="M11" s="20">
        <v>3.58</v>
      </c>
      <c r="N11" s="21">
        <f>1000*TAN(RADIANS(L11))/(K11/2/1000)*SIN(RADIANS(M11))</f>
        <v>1.5543566679104517E-2</v>
      </c>
      <c r="O11" s="22">
        <f>1000*TAN(RADIANS(L11))/(K11/2/1000)*COS(RADIANS(M11))</f>
        <v>0.24844175860067649</v>
      </c>
    </row>
    <row r="12" spans="1:15" ht="16" customHeight="1">
      <c r="A12" t="s">
        <v>12</v>
      </c>
      <c r="B12" s="3">
        <v>-17957.099999999999</v>
      </c>
      <c r="C12" s="3">
        <v>-426.9</v>
      </c>
      <c r="D12" s="3">
        <v>-913.9</v>
      </c>
      <c r="E12" s="3">
        <v>-4700.1000000000004</v>
      </c>
      <c r="F12" s="3">
        <v>147.1</v>
      </c>
      <c r="G12" s="3">
        <v>-216.3</v>
      </c>
      <c r="H12" s="3">
        <v>-17957</v>
      </c>
      <c r="I12" s="3">
        <v>-528.9</v>
      </c>
      <c r="J12" s="3">
        <v>-914.1</v>
      </c>
      <c r="K12" s="3">
        <v>26580.1</v>
      </c>
      <c r="L12" s="3">
        <v>0.22</v>
      </c>
      <c r="M12" s="3">
        <v>3.01</v>
      </c>
      <c r="N12" s="8">
        <f>1000*TAN(RADIANS(L12))/(K12/2/1000)*SIN(RADIANS(M12))</f>
        <v>1.5171189989285081E-2</v>
      </c>
      <c r="O12" s="9">
        <f>1000*TAN(RADIANS(L12))/(K12/2/1000)*COS(RADIANS(M12))</f>
        <v>0.28852004757019117</v>
      </c>
    </row>
    <row r="13" spans="1:15" s="20" customFormat="1" ht="16" customHeight="1">
      <c r="A13" s="20" t="s">
        <v>13</v>
      </c>
      <c r="B13" s="20">
        <v>514.9</v>
      </c>
      <c r="C13" s="20">
        <v>-17957.099999999999</v>
      </c>
      <c r="D13" s="20">
        <v>-913.9</v>
      </c>
      <c r="E13" s="20">
        <v>114.6</v>
      </c>
      <c r="F13" s="20">
        <v>-4700.3</v>
      </c>
      <c r="G13" s="20">
        <v>-219</v>
      </c>
      <c r="H13" s="20">
        <v>421.6</v>
      </c>
      <c r="I13" s="20">
        <v>-17957.099999999999</v>
      </c>
      <c r="J13" s="20">
        <v>-913.8</v>
      </c>
      <c r="K13" s="20">
        <v>26559.8</v>
      </c>
      <c r="L13" s="20">
        <v>0.2</v>
      </c>
      <c r="M13" s="20">
        <v>3</v>
      </c>
      <c r="N13" s="21">
        <f>1000*TAN(RADIANS(L13))/(K13/2/1000)*SIN(RADIANS(M13))</f>
        <v>1.3756706957316001E-2</v>
      </c>
      <c r="O13" s="22">
        <f>1000*TAN(RADIANS(L13))/(K13/2/1000)*COS(RADIANS(M13))</f>
        <v>0.26249360582556824</v>
      </c>
    </row>
    <row r="14" spans="1:15" ht="16" customHeight="1">
      <c r="A14" t="s">
        <v>14</v>
      </c>
      <c r="B14">
        <v>514.9</v>
      </c>
      <c r="C14">
        <v>-5893.5</v>
      </c>
      <c r="D14">
        <v>-913.9</v>
      </c>
      <c r="E14">
        <v>74.3</v>
      </c>
      <c r="F14">
        <v>-19249.8</v>
      </c>
      <c r="G14">
        <v>-220.7</v>
      </c>
      <c r="H14">
        <v>430.9</v>
      </c>
      <c r="I14">
        <v>-5893.5</v>
      </c>
      <c r="J14">
        <v>-913.8</v>
      </c>
      <c r="K14">
        <v>26760.5</v>
      </c>
      <c r="L14" s="3">
        <v>0.18</v>
      </c>
      <c r="M14" s="3">
        <v>2.97</v>
      </c>
      <c r="N14" s="8">
        <f>1000*TAN(RADIANS(L14))/(K14/2/1000)*SIN(RADIANS(M14))</f>
        <v>1.2165399671809619E-2</v>
      </c>
      <c r="O14" s="9">
        <f>1000*TAN(RADIANS(L14))/(K14/2/1000)*COS(RADIANS(M14))</f>
        <v>0.23447866749630286</v>
      </c>
    </row>
    <row r="15" spans="1:15" ht="16" customHeight="1">
      <c r="N15" s="10"/>
      <c r="O15" s="11"/>
    </row>
    <row r="16" spans="1:15" ht="16" customHeight="1">
      <c r="A16" s="1" t="s">
        <v>19</v>
      </c>
      <c r="N16" s="10"/>
      <c r="O16" s="11"/>
    </row>
    <row r="17" spans="1:15" s="20" customFormat="1" ht="16" customHeight="1">
      <c r="A17" s="20" t="s">
        <v>5</v>
      </c>
      <c r="B17" s="20">
        <v>-9524</v>
      </c>
      <c r="C17" s="20">
        <v>38051</v>
      </c>
      <c r="D17" s="20">
        <v>-685</v>
      </c>
      <c r="E17" s="20">
        <f>-9169.3</f>
        <v>-9169.2999999999993</v>
      </c>
      <c r="F17" s="20">
        <v>9897.9</v>
      </c>
      <c r="G17" s="20">
        <v>-80.099999999999994</v>
      </c>
      <c r="H17" s="20">
        <v>-8814.5</v>
      </c>
      <c r="I17" s="20">
        <v>38051</v>
      </c>
      <c r="J17" s="20">
        <v>524.9</v>
      </c>
      <c r="K17" s="20">
        <v>56324.1</v>
      </c>
      <c r="L17" s="20">
        <v>1.425</v>
      </c>
      <c r="M17" s="20">
        <v>59.61</v>
      </c>
      <c r="N17" s="21">
        <f>1000*TAN(RADIANS(L17))/(K17/2/1000)*SIN(RADIANS(M17))</f>
        <v>0.76195263345165554</v>
      </c>
      <c r="O17" s="22">
        <f>1000*TAN(RADIANS(L17))/(K17/2/1000)*COS(RADIANS(M17))</f>
        <v>0.44685621192536573</v>
      </c>
    </row>
    <row r="18" spans="1:15" ht="16" customHeight="1">
      <c r="A18" t="s">
        <v>20</v>
      </c>
      <c r="B18">
        <v>-160</v>
      </c>
      <c r="C18">
        <v>-3743.3</v>
      </c>
      <c r="D18">
        <v>-755</v>
      </c>
      <c r="E18">
        <v>197.9</v>
      </c>
      <c r="F18">
        <v>-472.3</v>
      </c>
      <c r="G18">
        <v>-80.8</v>
      </c>
      <c r="H18">
        <v>555.79999999999995</v>
      </c>
      <c r="I18">
        <v>-3743.3</v>
      </c>
      <c r="J18">
        <v>593.4</v>
      </c>
      <c r="K18">
        <v>6717.7</v>
      </c>
      <c r="L18">
        <v>13.135</v>
      </c>
      <c r="M18">
        <v>62.04</v>
      </c>
      <c r="N18" s="12">
        <f>1000*TAN(RADIANS(L18))/(K18/2/1000)*SIN(RADIANS(M18))</f>
        <v>61.364283408301517</v>
      </c>
      <c r="O18" s="13">
        <f>1000*TAN(RADIANS(L18))/(K18/2/1000)*COS(RADIANS(M18))</f>
        <v>32.573036679103481</v>
      </c>
    </row>
    <row r="23" spans="1:15">
      <c r="B23" t="s">
        <v>27</v>
      </c>
    </row>
  </sheetData>
  <mergeCells count="4">
    <mergeCell ref="B2:D2"/>
    <mergeCell ref="E2:G2"/>
    <mergeCell ref="H2:J2"/>
    <mergeCell ref="N2:O2"/>
  </mergeCells>
  <phoneticPr fontId="8" type="noConversion"/>
  <pageMargins left="0.7" right="0.7" top="0.75" bottom="0.75" header="0.3" footer="0.3"/>
  <pageSetup scale="77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Hanford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James</dc:creator>
  <cp:lastModifiedBy>Peter Fritschel User</cp:lastModifiedBy>
  <cp:lastPrinted>2012-09-14T15:29:03Z</cp:lastPrinted>
  <dcterms:created xsi:type="dcterms:W3CDTF">2012-09-11T16:51:15Z</dcterms:created>
  <dcterms:modified xsi:type="dcterms:W3CDTF">2012-09-14T15:31:36Z</dcterms:modified>
</cp:coreProperties>
</file>