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105" windowWidth="20520" windowHeight="132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Sheet1!$A$1:$Q$74</definedName>
    <definedName name="_xlnm.Print_Titles" localSheetId="0">Sheet1!$37:$37</definedName>
  </definedNames>
  <calcPr calcId="125725"/>
</workbook>
</file>

<file path=xl/calcChain.xml><?xml version="1.0" encoding="utf-8"?>
<calcChain xmlns="http://schemas.openxmlformats.org/spreadsheetml/2006/main">
  <c r="B3" i="1"/>
  <c r="K74" s="1"/>
  <c r="B4"/>
  <c r="L73" s="1"/>
  <c r="B2"/>
  <c r="K28" l="1"/>
  <c r="K32"/>
  <c r="L70"/>
  <c r="K61"/>
  <c r="L23"/>
  <c r="K20"/>
  <c r="L12"/>
  <c r="L49"/>
  <c r="K43"/>
  <c r="L27"/>
  <c r="L40"/>
  <c r="L47"/>
  <c r="L53"/>
  <c r="L68"/>
  <c r="L31"/>
  <c r="L15"/>
  <c r="L46"/>
  <c r="L52"/>
  <c r="K67"/>
  <c r="K16"/>
  <c r="L35"/>
  <c r="L19"/>
  <c r="K44"/>
  <c r="L50"/>
  <c r="L62"/>
  <c r="L34"/>
  <c r="L30"/>
  <c r="L26"/>
  <c r="L22"/>
  <c r="L18"/>
  <c r="L14"/>
  <c r="K41"/>
  <c r="L43"/>
  <c r="P43" s="1"/>
  <c r="Q43" s="1"/>
  <c r="L44"/>
  <c r="L61"/>
  <c r="K65"/>
  <c r="L67"/>
  <c r="K73"/>
  <c r="P73" s="1"/>
  <c r="Q73" s="1"/>
  <c r="L71"/>
  <c r="L32"/>
  <c r="L28"/>
  <c r="L24"/>
  <c r="L20"/>
  <c r="L16"/>
  <c r="K40"/>
  <c r="K46"/>
  <c r="K47"/>
  <c r="P47" s="1"/>
  <c r="Q47" s="1"/>
  <c r="K49"/>
  <c r="K50"/>
  <c r="P50" s="1"/>
  <c r="Q50" s="1"/>
  <c r="K52"/>
  <c r="P52" s="1"/>
  <c r="Q52" s="1"/>
  <c r="K53"/>
  <c r="L55"/>
  <c r="L56"/>
  <c r="L58"/>
  <c r="L59"/>
  <c r="K62"/>
  <c r="L64"/>
  <c r="K68"/>
  <c r="K70"/>
  <c r="L74"/>
  <c r="P74" s="1"/>
  <c r="Q74" s="1"/>
  <c r="K71"/>
  <c r="P71" s="1"/>
  <c r="Q71" s="1"/>
  <c r="K24"/>
  <c r="P24" s="1"/>
  <c r="Q24" s="1"/>
  <c r="L33"/>
  <c r="L29"/>
  <c r="L25"/>
  <c r="L21"/>
  <c r="L17"/>
  <c r="L13"/>
  <c r="L41"/>
  <c r="K55"/>
  <c r="K56"/>
  <c r="K58"/>
  <c r="K59"/>
  <c r="P59" s="1"/>
  <c r="Q59" s="1"/>
  <c r="K64"/>
  <c r="L65"/>
  <c r="K15"/>
  <c r="P15" s="1"/>
  <c r="Q15" s="1"/>
  <c r="K33"/>
  <c r="K29"/>
  <c r="K25"/>
  <c r="P25" s="1"/>
  <c r="Q25" s="1"/>
  <c r="K21"/>
  <c r="P21" s="1"/>
  <c r="Q21" s="1"/>
  <c r="K17"/>
  <c r="K14"/>
  <c r="K34"/>
  <c r="K30"/>
  <c r="K26"/>
  <c r="P26" s="1"/>
  <c r="Q26" s="1"/>
  <c r="K22"/>
  <c r="P22" s="1"/>
  <c r="Q22" s="1"/>
  <c r="K18"/>
  <c r="P18" s="1"/>
  <c r="Q18" s="1"/>
  <c r="K35"/>
  <c r="K31"/>
  <c r="K27"/>
  <c r="K23"/>
  <c r="P23" s="1"/>
  <c r="Q23" s="1"/>
  <c r="K19"/>
  <c r="P19" s="1"/>
  <c r="Q19" s="1"/>
  <c r="K12"/>
  <c r="K13"/>
  <c r="P35" l="1"/>
  <c r="Q35" s="1"/>
  <c r="P68"/>
  <c r="Q68" s="1"/>
  <c r="P31"/>
  <c r="Q31" s="1"/>
  <c r="P34"/>
  <c r="Q34" s="1"/>
  <c r="P33"/>
  <c r="Q33" s="1"/>
  <c r="P70"/>
  <c r="Q70" s="1"/>
  <c r="P61"/>
  <c r="Q61" s="1"/>
  <c r="P27"/>
  <c r="Q27" s="1"/>
  <c r="P30"/>
  <c r="Q30" s="1"/>
  <c r="P14"/>
  <c r="Q14" s="1"/>
  <c r="P32"/>
  <c r="Q32" s="1"/>
  <c r="P28"/>
  <c r="Q28" s="1"/>
  <c r="P16"/>
  <c r="Q16" s="1"/>
  <c r="P17"/>
  <c r="Q17" s="1"/>
  <c r="P13"/>
  <c r="Q13" s="1"/>
  <c r="P29"/>
  <c r="Q29" s="1"/>
  <c r="P49"/>
  <c r="Q49" s="1"/>
  <c r="P20"/>
  <c r="Q20" s="1"/>
  <c r="P53"/>
  <c r="Q53" s="1"/>
  <c r="P56"/>
  <c r="Q56" s="1"/>
  <c r="P62"/>
  <c r="Q62" s="1"/>
  <c r="P46"/>
  <c r="Q46" s="1"/>
  <c r="P44"/>
  <c r="Q44" s="1"/>
  <c r="P67"/>
  <c r="Q67" s="1"/>
  <c r="P58"/>
  <c r="Q58" s="1"/>
  <c r="P40"/>
  <c r="Q40" s="1"/>
  <c r="P65"/>
  <c r="Q65" s="1"/>
  <c r="P41"/>
  <c r="Q41" s="1"/>
  <c r="P64"/>
  <c r="Q64" s="1"/>
  <c r="P55"/>
  <c r="Q55" s="1"/>
  <c r="P12"/>
  <c r="Q12" s="1"/>
</calcChain>
</file>

<file path=xl/sharedStrings.xml><?xml version="1.0" encoding="utf-8"?>
<sst xmlns="http://schemas.openxmlformats.org/spreadsheetml/2006/main" count="85" uniqueCount="52">
  <si>
    <t>S/N</t>
  </si>
  <si>
    <t>tare wt</t>
  </si>
  <si>
    <t>1#</t>
  </si>
  <si>
    <t>5#</t>
  </si>
  <si>
    <t>10#</t>
  </si>
  <si>
    <t>20#</t>
  </si>
  <si>
    <t>gms</t>
  </si>
  <si>
    <t>gms converted to lbs</t>
  </si>
  <si>
    <t>blade thickness, in</t>
  </si>
  <si>
    <t>design weight, lbs</t>
  </si>
  <si>
    <t>other</t>
  </si>
  <si>
    <t>balance error</t>
  </si>
  <si>
    <t>total measured weight, lbs</t>
  </si>
  <si>
    <t>total balanced baffle wt, lbs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</si>
  <si>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</si>
  <si>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</si>
  <si>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</si>
  <si>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</si>
  <si>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</si>
  <si>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</si>
  <si>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</si>
  <si>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</si>
  <si>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</si>
  <si>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</si>
  <si>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</si>
  <si>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</si>
  <si>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</si>
  <si>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</si>
  <si>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</si>
  <si>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</si>
  <si>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</si>
  <si>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</si>
  <si>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</si>
  <si>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</si>
  <si>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</si>
  <si>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</si>
  <si>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</si>
  <si>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</si>
  <si>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0001</t>
  </si>
  <si>
    <t>0002</t>
  </si>
  <si>
    <t>0003</t>
  </si>
  <si>
    <t>0004</t>
  </si>
  <si>
    <t>Matched Pairs</t>
  </si>
  <si>
    <t>1/2 X bare baffle wt, lbs</t>
  </si>
  <si>
    <t>1/2 fixed balance weight, lbs</t>
  </si>
  <si>
    <t>1/2  bare baffle weight, lbs</t>
  </si>
  <si>
    <t>1/2 fixed wt, lbs</t>
  </si>
  <si>
    <t>IFO</t>
  </si>
  <si>
    <t>D1002417-1 7.512</t>
  </si>
  <si>
    <t>D1002417-2 3.75</t>
  </si>
  <si>
    <t>Manifold Cryo Baffle Blade Spring D0902817-v4</t>
  </si>
  <si>
    <t>DO NOT USED Serail numbers SN0006 and SN0026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</si>
</sst>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1" xfId="0" applyFill="1" applyBorder="1"/>
    <xf numFmtId="0" fontId="0" fillId="0" borderId="0" xfId="0" applyFill="1"/>
    <xf numFmtId="2" fontId="0" fillId="0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2" borderId="1" xfId="1" applyBorder="1"/>
    <xf numFmtId="0" fontId="3" fillId="3" borderId="1" xfId="2" applyBorder="1"/>
    <xf numFmtId="0" fontId="1" fillId="0" borderId="0" xfId="0" applyFont="1"/>
    <xf numFmtId="0" fontId="4" fillId="0" borderId="1" xfId="0" quotePrefix="1" applyFont="1" applyBorder="1" applyAlignment="1">
      <alignment horizontal="center"/>
    </xf>
    <xf numFmtId="0" fontId="3" fillId="3" borderId="3" xfId="2" applyBorder="1"/>
    <xf numFmtId="0" fontId="3" fillId="3" borderId="0" xfId="2"/>
    <xf numFmtId="0" fontId="2" fillId="2" borderId="1" xfId="1" quotePrefix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0" fontId="0" fillId="0" borderId="2" xfId="0" applyBorder="1"/>
    <xf numFmtId="0" fontId="5" fillId="0" borderId="2" xfId="0" applyFont="1" applyFill="1" applyBorder="1" applyAlignment="1">
      <alignment horizontal="center"/>
    </xf>
    <xf numFmtId="2" fontId="2" fillId="2" borderId="1" xfId="1" applyNumberFormat="1" applyBorder="1"/>
    <xf numFmtId="2" fontId="3" fillId="3" borderId="1" xfId="2" applyNumberFormat="1" applyBorder="1"/>
    <xf numFmtId="2" fontId="4" fillId="0" borderId="0" xfId="0" applyNumberFormat="1" applyFont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0" fontId="2" fillId="4" borderId="1" xfId="1" quotePrefix="1" applyFill="1" applyBorder="1" applyAlignment="1">
      <alignment horizontal="center"/>
    </xf>
    <xf numFmtId="0" fontId="0" fillId="4" borderId="1" xfId="0" applyFill="1" applyBorder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Normal="100" workbookViewId="0">
      <selection activeCell="B37" sqref="B37"/>
    </sheetView>
  </sheetViews>
  <sheetFormatPr defaultRowHeight="15"/>
  <cols>
    <col min="1" max="1" width="16" customWidth="1"/>
    <col min="3" max="4" width="3" bestFit="1" customWidth="1"/>
    <col min="5" max="6" width="4" bestFit="1" customWidth="1"/>
    <col min="7" max="7" width="4.5703125" bestFit="1" customWidth="1"/>
    <col min="8" max="8" width="14.140625" customWidth="1"/>
    <col min="9" max="9" width="14.28515625" customWidth="1"/>
    <col min="10" max="10" width="12.85546875" customWidth="1"/>
    <col min="11" max="11" width="13.140625" customWidth="1"/>
    <col min="12" max="12" width="9.28515625" customWidth="1"/>
    <col min="13" max="13" width="12.42578125" customWidth="1"/>
    <col min="14" max="14" width="12" customWidth="1"/>
    <col min="15" max="15" width="5.85546875" bestFit="1" customWidth="1"/>
    <col min="16" max="16" width="15.28515625" customWidth="1"/>
    <col min="17" max="17" width="7.7109375" customWidth="1"/>
  </cols>
  <sheetData>
    <row r="1" spans="1:22">
      <c r="A1" s="11" t="s">
        <v>50</v>
      </c>
    </row>
    <row r="2" spans="1:22" ht="30">
      <c r="A2" s="1" t="s">
        <v>9</v>
      </c>
      <c r="B2">
        <f>314/2</f>
        <v>157</v>
      </c>
    </row>
    <row r="3" spans="1:22" ht="30">
      <c r="A3" s="1" t="s">
        <v>45</v>
      </c>
      <c r="B3">
        <f>273.7/2</f>
        <v>136.85</v>
      </c>
    </row>
    <row r="4" spans="1:22" ht="45">
      <c r="A4" s="1" t="s">
        <v>44</v>
      </c>
      <c r="B4">
        <f>2.54+2.573+7.528</f>
        <v>12.640999999999998</v>
      </c>
    </row>
    <row r="5" spans="1:22">
      <c r="A5" s="1"/>
    </row>
    <row r="6" spans="1:22" ht="32.25" customHeight="1" thickBo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8" t="s">
        <v>7</v>
      </c>
      <c r="I6" s="8" t="s">
        <v>12</v>
      </c>
      <c r="J6" s="8" t="s">
        <v>8</v>
      </c>
      <c r="K6" s="8" t="s">
        <v>43</v>
      </c>
      <c r="L6" s="8" t="s">
        <v>46</v>
      </c>
      <c r="M6" s="17">
        <v>7.5119999999999996</v>
      </c>
      <c r="N6" s="17">
        <v>3.75</v>
      </c>
      <c r="O6" s="8" t="s">
        <v>10</v>
      </c>
      <c r="P6" s="8" t="s">
        <v>13</v>
      </c>
      <c r="Q6" s="8" t="s">
        <v>11</v>
      </c>
    </row>
    <row r="7" spans="1:22" ht="15.75" thickTop="1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</row>
    <row r="8" spans="1:22" ht="15.75">
      <c r="A8" s="12" t="s">
        <v>38</v>
      </c>
      <c r="B8" s="3"/>
      <c r="C8" s="3"/>
      <c r="D8" s="3"/>
      <c r="E8" s="3"/>
      <c r="F8" s="3"/>
      <c r="G8" s="3"/>
      <c r="H8" s="3"/>
      <c r="I8" s="13"/>
      <c r="J8" s="3"/>
      <c r="K8" s="2"/>
      <c r="L8" s="2"/>
      <c r="M8" s="2"/>
      <c r="N8" s="2"/>
      <c r="O8" s="2"/>
      <c r="P8" s="2"/>
      <c r="Q8" s="2"/>
    </row>
    <row r="9" spans="1:22" ht="15.75">
      <c r="A9" s="12" t="s">
        <v>39</v>
      </c>
      <c r="B9" s="3"/>
      <c r="C9" s="3"/>
      <c r="D9" s="3"/>
      <c r="E9" s="3"/>
      <c r="F9" s="3"/>
      <c r="G9" s="3"/>
      <c r="H9" s="3"/>
      <c r="I9" s="13"/>
      <c r="J9" s="3"/>
      <c r="K9" s="2"/>
      <c r="L9" s="2"/>
      <c r="M9" s="2"/>
      <c r="N9" s="2"/>
      <c r="O9" s="2"/>
      <c r="P9" s="2"/>
      <c r="Q9" s="2"/>
    </row>
    <row r="10" spans="1:22" ht="15.75">
      <c r="A10" s="12" t="s">
        <v>40</v>
      </c>
      <c r="B10" s="2"/>
      <c r="C10" s="2"/>
      <c r="D10" s="2"/>
      <c r="E10" s="2"/>
      <c r="F10" s="2"/>
      <c r="G10" s="2"/>
      <c r="H10" s="2"/>
      <c r="I10" s="10"/>
      <c r="J10" s="2"/>
      <c r="K10" s="2"/>
      <c r="L10" s="2"/>
      <c r="M10" s="2"/>
      <c r="N10" s="2"/>
      <c r="O10" s="2"/>
      <c r="P10" s="2"/>
      <c r="Q10" s="2"/>
    </row>
    <row r="11" spans="1:22" s="5" customFormat="1" ht="15.75">
      <c r="A11" s="12" t="s">
        <v>41</v>
      </c>
      <c r="B11" s="4"/>
      <c r="C11" s="4"/>
      <c r="D11" s="4"/>
      <c r="E11" s="4"/>
      <c r="F11" s="4"/>
      <c r="G11" s="4"/>
      <c r="H11" s="4"/>
      <c r="I11" s="14"/>
      <c r="J11" s="4"/>
      <c r="K11" s="4"/>
      <c r="L11" s="6"/>
      <c r="M11" s="4"/>
      <c r="N11" s="4"/>
      <c r="O11" s="4"/>
      <c r="P11" s="9"/>
      <c r="Q11" s="10"/>
    </row>
    <row r="12" spans="1:22" s="5" customFormat="1" ht="15.75">
      <c r="A12" s="15" t="s">
        <v>14</v>
      </c>
      <c r="B12" s="4"/>
      <c r="C12" s="4"/>
      <c r="D12" s="4"/>
      <c r="E12" s="4"/>
      <c r="F12" s="4"/>
      <c r="G12" s="4"/>
      <c r="H12" s="4"/>
      <c r="I12" s="16">
        <v>159.5</v>
      </c>
      <c r="J12" s="4"/>
      <c r="K12" s="4">
        <f>$B$3</f>
        <v>136.85</v>
      </c>
      <c r="L12" s="6">
        <f>$B$4</f>
        <v>12.640999999999998</v>
      </c>
      <c r="M12" s="4">
        <v>1</v>
      </c>
      <c r="N12" s="4">
        <v>1</v>
      </c>
      <c r="O12" s="4"/>
      <c r="P12" s="20">
        <f>K12+L12+M12*$M$6+N12*$N$6+O12</f>
        <v>160.75299999999999</v>
      </c>
      <c r="Q12" s="21">
        <f>I12-P12</f>
        <v>-1.2529999999999859</v>
      </c>
    </row>
    <row r="13" spans="1:22" s="5" customFormat="1" ht="15.75">
      <c r="A13" s="24" t="s">
        <v>15</v>
      </c>
      <c r="B13" s="4"/>
      <c r="C13" s="4"/>
      <c r="D13" s="4"/>
      <c r="E13" s="4"/>
      <c r="F13" s="4"/>
      <c r="G13" s="4"/>
      <c r="H13" s="4"/>
      <c r="I13" s="16">
        <v>154.25</v>
      </c>
      <c r="J13" s="4"/>
      <c r="K13" s="4">
        <f>$B$3</f>
        <v>136.85</v>
      </c>
      <c r="L13" s="6">
        <f t="shared" ref="L13:L35" si="0">$B$4</f>
        <v>12.640999999999998</v>
      </c>
      <c r="M13" s="4"/>
      <c r="N13" s="4">
        <v>1</v>
      </c>
      <c r="O13" s="4"/>
      <c r="P13" s="20">
        <f t="shared" ref="P13:P35" si="1">K13+L13+M13*$M$6+N13*$N$6+O13</f>
        <v>153.24099999999999</v>
      </c>
      <c r="Q13" s="21">
        <f t="shared" ref="Q13:Q35" si="2">I13-P13</f>
        <v>1.0090000000000146</v>
      </c>
    </row>
    <row r="14" spans="1:22" ht="15.75">
      <c r="A14" s="15" t="s">
        <v>16</v>
      </c>
      <c r="B14" s="2"/>
      <c r="C14" s="4"/>
      <c r="D14" s="4"/>
      <c r="E14" s="4"/>
      <c r="F14" s="4"/>
      <c r="G14" s="4"/>
      <c r="H14" s="4"/>
      <c r="I14" s="16">
        <v>157.75</v>
      </c>
      <c r="K14" s="4">
        <f>$B$3</f>
        <v>136.85</v>
      </c>
      <c r="L14" s="6">
        <f t="shared" si="0"/>
        <v>12.640999999999998</v>
      </c>
      <c r="M14" s="4">
        <v>1</v>
      </c>
      <c r="N14" s="4"/>
      <c r="O14" s="4"/>
      <c r="P14" s="20">
        <f t="shared" si="1"/>
        <v>157.00299999999999</v>
      </c>
      <c r="Q14" s="21">
        <f t="shared" si="2"/>
        <v>0.7470000000000141</v>
      </c>
    </row>
    <row r="15" spans="1:22" ht="15.75">
      <c r="A15" s="15" t="s">
        <v>17</v>
      </c>
      <c r="B15" s="2"/>
      <c r="C15" s="4"/>
      <c r="D15" s="4"/>
      <c r="E15" s="4"/>
      <c r="F15" s="4"/>
      <c r="G15" s="4"/>
      <c r="H15" s="4"/>
      <c r="I15" s="16">
        <v>159</v>
      </c>
      <c r="J15" s="4"/>
      <c r="K15" s="4">
        <f>$B$3</f>
        <v>136.85</v>
      </c>
      <c r="L15" s="6">
        <f t="shared" si="0"/>
        <v>12.640999999999998</v>
      </c>
      <c r="M15" s="4">
        <v>1</v>
      </c>
      <c r="N15" s="4"/>
      <c r="O15" s="4"/>
      <c r="P15" s="20">
        <f t="shared" si="1"/>
        <v>157.00299999999999</v>
      </c>
      <c r="Q15" s="21">
        <f t="shared" si="2"/>
        <v>1.9970000000000141</v>
      </c>
    </row>
    <row r="16" spans="1:22" ht="15.75">
      <c r="A16" s="15" t="s">
        <v>18</v>
      </c>
      <c r="B16" s="2"/>
      <c r="C16" s="4"/>
      <c r="D16" s="4"/>
      <c r="E16" s="4"/>
      <c r="F16" s="4"/>
      <c r="G16" s="4"/>
      <c r="H16" s="4"/>
      <c r="I16" s="16">
        <v>161.75</v>
      </c>
      <c r="J16" s="4"/>
      <c r="K16" s="4">
        <f>$B$3</f>
        <v>136.85</v>
      </c>
      <c r="L16" s="6">
        <f t="shared" si="0"/>
        <v>12.640999999999998</v>
      </c>
      <c r="M16" s="4">
        <v>1</v>
      </c>
      <c r="N16" s="4">
        <v>1</v>
      </c>
      <c r="O16" s="4"/>
      <c r="P16" s="20">
        <f t="shared" si="1"/>
        <v>160.75299999999999</v>
      </c>
      <c r="Q16" s="21">
        <f t="shared" si="2"/>
        <v>0.9970000000000141</v>
      </c>
      <c r="V16" s="22"/>
    </row>
    <row r="17" spans="1:17" ht="15.75">
      <c r="A17" s="15" t="s">
        <v>19</v>
      </c>
      <c r="B17" s="2"/>
      <c r="C17" s="4"/>
      <c r="D17" s="4"/>
      <c r="E17" s="4"/>
      <c r="F17" s="4"/>
      <c r="G17" s="4"/>
      <c r="H17" s="4"/>
      <c r="I17" s="16">
        <v>158.75</v>
      </c>
      <c r="J17" s="4"/>
      <c r="K17" s="4">
        <f>$B$3</f>
        <v>136.85</v>
      </c>
      <c r="L17" s="6">
        <f t="shared" si="0"/>
        <v>12.640999999999998</v>
      </c>
      <c r="M17" s="4">
        <v>1</v>
      </c>
      <c r="N17" s="4"/>
      <c r="O17" s="4"/>
      <c r="P17" s="20">
        <f t="shared" si="1"/>
        <v>157.00299999999999</v>
      </c>
      <c r="Q17" s="21">
        <f t="shared" si="2"/>
        <v>1.7470000000000141</v>
      </c>
    </row>
    <row r="18" spans="1:17" ht="15.75">
      <c r="A18" s="15" t="s">
        <v>20</v>
      </c>
      <c r="B18" s="2"/>
      <c r="C18" s="2"/>
      <c r="D18" s="2"/>
      <c r="E18" s="2"/>
      <c r="F18" s="2"/>
      <c r="G18" s="2"/>
      <c r="H18" s="2"/>
      <c r="I18" s="16">
        <v>159.5</v>
      </c>
      <c r="J18" s="2"/>
      <c r="K18" s="4">
        <f>$B$3</f>
        <v>136.85</v>
      </c>
      <c r="L18" s="6">
        <f t="shared" si="0"/>
        <v>12.640999999999998</v>
      </c>
      <c r="M18" s="4">
        <v>1</v>
      </c>
      <c r="N18" s="4">
        <v>1</v>
      </c>
      <c r="O18" s="4"/>
      <c r="P18" s="20">
        <f t="shared" si="1"/>
        <v>160.75299999999999</v>
      </c>
      <c r="Q18" s="21">
        <f t="shared" si="2"/>
        <v>-1.2529999999999859</v>
      </c>
    </row>
    <row r="19" spans="1:17" ht="15.75">
      <c r="A19" s="15" t="s">
        <v>21</v>
      </c>
      <c r="B19" s="2"/>
      <c r="C19" s="2"/>
      <c r="D19" s="2"/>
      <c r="E19" s="2"/>
      <c r="F19" s="2"/>
      <c r="G19" s="2"/>
      <c r="H19" s="2"/>
      <c r="I19" s="16">
        <v>158.25</v>
      </c>
      <c r="J19" s="2"/>
      <c r="K19" s="4">
        <f>$B$3</f>
        <v>136.85</v>
      </c>
      <c r="L19" s="6">
        <f t="shared" si="0"/>
        <v>12.640999999999998</v>
      </c>
      <c r="M19" s="4">
        <v>1</v>
      </c>
      <c r="N19" s="4"/>
      <c r="O19" s="4"/>
      <c r="P19" s="20">
        <f t="shared" si="1"/>
        <v>157.00299999999999</v>
      </c>
      <c r="Q19" s="21">
        <f t="shared" si="2"/>
        <v>1.2470000000000141</v>
      </c>
    </row>
    <row r="20" spans="1:17" ht="15.75">
      <c r="A20" s="15" t="s">
        <v>22</v>
      </c>
      <c r="B20" s="2"/>
      <c r="C20" s="2"/>
      <c r="D20" s="2"/>
      <c r="E20" s="2"/>
      <c r="F20" s="2"/>
      <c r="G20" s="2"/>
      <c r="H20" s="2"/>
      <c r="I20" s="16">
        <v>156</v>
      </c>
      <c r="J20" s="2"/>
      <c r="K20" s="4">
        <f>$B$3</f>
        <v>136.85</v>
      </c>
      <c r="L20" s="6">
        <f t="shared" si="0"/>
        <v>12.640999999999998</v>
      </c>
      <c r="M20" s="4">
        <v>1</v>
      </c>
      <c r="N20" s="4"/>
      <c r="O20" s="4"/>
      <c r="P20" s="20">
        <f t="shared" si="1"/>
        <v>157.00299999999999</v>
      </c>
      <c r="Q20" s="21">
        <f t="shared" si="2"/>
        <v>-1.0029999999999859</v>
      </c>
    </row>
    <row r="21" spans="1:17" ht="15.75">
      <c r="A21" s="15" t="s">
        <v>23</v>
      </c>
      <c r="B21" s="2"/>
      <c r="C21" s="2"/>
      <c r="D21" s="2"/>
      <c r="E21" s="2"/>
      <c r="F21" s="2"/>
      <c r="G21" s="2"/>
      <c r="H21" s="2"/>
      <c r="I21" s="16">
        <v>157.75</v>
      </c>
      <c r="J21" s="2"/>
      <c r="K21" s="4">
        <f>$B$3</f>
        <v>136.85</v>
      </c>
      <c r="L21" s="6">
        <f t="shared" si="0"/>
        <v>12.640999999999998</v>
      </c>
      <c r="M21" s="4">
        <v>1</v>
      </c>
      <c r="N21" s="4"/>
      <c r="O21" s="4"/>
      <c r="P21" s="20">
        <f t="shared" si="1"/>
        <v>157.00299999999999</v>
      </c>
      <c r="Q21" s="21">
        <f t="shared" si="2"/>
        <v>0.7470000000000141</v>
      </c>
    </row>
    <row r="22" spans="1:17" ht="15.75">
      <c r="A22" s="15" t="s">
        <v>24</v>
      </c>
      <c r="B22" s="2"/>
      <c r="C22" s="2"/>
      <c r="D22" s="2"/>
      <c r="E22" s="2"/>
      <c r="F22" s="2"/>
      <c r="G22" s="2"/>
      <c r="H22" s="2"/>
      <c r="I22" s="16">
        <v>160</v>
      </c>
      <c r="J22" s="2"/>
      <c r="K22" s="4">
        <f>$B$3</f>
        <v>136.85</v>
      </c>
      <c r="L22" s="6">
        <f t="shared" si="0"/>
        <v>12.640999999999998</v>
      </c>
      <c r="M22" s="4">
        <v>1</v>
      </c>
      <c r="N22" s="4">
        <v>1</v>
      </c>
      <c r="O22" s="4"/>
      <c r="P22" s="20">
        <f t="shared" si="1"/>
        <v>160.75299999999999</v>
      </c>
      <c r="Q22" s="21">
        <f t="shared" si="2"/>
        <v>-0.7529999999999859</v>
      </c>
    </row>
    <row r="23" spans="1:17" ht="15.75">
      <c r="A23" s="15" t="s">
        <v>25</v>
      </c>
      <c r="B23" s="2"/>
      <c r="C23" s="2"/>
      <c r="D23" s="2"/>
      <c r="E23" s="2"/>
      <c r="F23" s="2"/>
      <c r="G23" s="2"/>
      <c r="H23" s="2"/>
      <c r="I23" s="16">
        <v>157</v>
      </c>
      <c r="J23" s="2"/>
      <c r="K23" s="4">
        <f>$B$3</f>
        <v>136.85</v>
      </c>
      <c r="L23" s="6">
        <f t="shared" si="0"/>
        <v>12.640999999999998</v>
      </c>
      <c r="M23" s="4">
        <v>1</v>
      </c>
      <c r="N23" s="4"/>
      <c r="O23" s="4"/>
      <c r="P23" s="20">
        <f t="shared" si="1"/>
        <v>157.00299999999999</v>
      </c>
      <c r="Q23" s="21">
        <f t="shared" si="2"/>
        <v>-2.9999999999859028E-3</v>
      </c>
    </row>
    <row r="24" spans="1:17" ht="15.75">
      <c r="A24" s="15" t="s">
        <v>26</v>
      </c>
      <c r="B24" s="2"/>
      <c r="C24" s="2"/>
      <c r="D24" s="2"/>
      <c r="E24" s="2"/>
      <c r="F24" s="2"/>
      <c r="G24" s="2"/>
      <c r="H24" s="2"/>
      <c r="I24" s="16">
        <v>159.25</v>
      </c>
      <c r="J24" s="2"/>
      <c r="K24" s="4">
        <f>$B$3</f>
        <v>136.85</v>
      </c>
      <c r="L24" s="6">
        <f t="shared" si="0"/>
        <v>12.640999999999998</v>
      </c>
      <c r="M24" s="4">
        <v>1</v>
      </c>
      <c r="N24" s="4">
        <v>1</v>
      </c>
      <c r="O24" s="4"/>
      <c r="P24" s="20">
        <f t="shared" si="1"/>
        <v>160.75299999999999</v>
      </c>
      <c r="Q24" s="21">
        <f t="shared" si="2"/>
        <v>-1.5029999999999859</v>
      </c>
    </row>
    <row r="25" spans="1:17" ht="15.75">
      <c r="A25" s="15" t="s">
        <v>27</v>
      </c>
      <c r="B25" s="2"/>
      <c r="C25" s="2"/>
      <c r="D25" s="2"/>
      <c r="E25" s="2"/>
      <c r="F25" s="2"/>
      <c r="G25" s="2"/>
      <c r="H25" s="2"/>
      <c r="I25" s="16">
        <v>156.25</v>
      </c>
      <c r="J25" s="2"/>
      <c r="K25" s="4">
        <f>$B$3</f>
        <v>136.85</v>
      </c>
      <c r="L25" s="6">
        <f t="shared" si="0"/>
        <v>12.640999999999998</v>
      </c>
      <c r="M25" s="4">
        <v>1</v>
      </c>
      <c r="N25" s="4"/>
      <c r="O25" s="4"/>
      <c r="P25" s="20">
        <f t="shared" si="1"/>
        <v>157.00299999999999</v>
      </c>
      <c r="Q25" s="21">
        <f t="shared" si="2"/>
        <v>-0.7529999999999859</v>
      </c>
    </row>
    <row r="26" spans="1:17" ht="15.75">
      <c r="A26" s="15" t="s">
        <v>28</v>
      </c>
      <c r="B26" s="2"/>
      <c r="C26" s="2"/>
      <c r="D26" s="2"/>
      <c r="E26" s="2"/>
      <c r="F26" s="2"/>
      <c r="G26" s="2"/>
      <c r="H26" s="2"/>
      <c r="I26" s="16">
        <v>157.75</v>
      </c>
      <c r="J26" s="2"/>
      <c r="K26" s="4">
        <f>$B$3</f>
        <v>136.85</v>
      </c>
      <c r="L26" s="6">
        <f t="shared" si="0"/>
        <v>12.640999999999998</v>
      </c>
      <c r="M26" s="4">
        <v>1</v>
      </c>
      <c r="N26" s="4"/>
      <c r="O26" s="4"/>
      <c r="P26" s="20">
        <f t="shared" si="1"/>
        <v>157.00299999999999</v>
      </c>
      <c r="Q26" s="21">
        <f t="shared" si="2"/>
        <v>0.7470000000000141</v>
      </c>
    </row>
    <row r="27" spans="1:17" ht="15.75">
      <c r="A27" s="15" t="s">
        <v>29</v>
      </c>
      <c r="B27" s="2"/>
      <c r="C27" s="2"/>
      <c r="D27" s="2"/>
      <c r="E27" s="2"/>
      <c r="F27" s="2"/>
      <c r="G27" s="2"/>
      <c r="H27" s="2"/>
      <c r="I27" s="16">
        <v>161.5</v>
      </c>
      <c r="J27" s="2"/>
      <c r="K27" s="4">
        <f>$B$3</f>
        <v>136.85</v>
      </c>
      <c r="L27" s="6">
        <f t="shared" si="0"/>
        <v>12.640999999999998</v>
      </c>
      <c r="M27" s="4">
        <v>1</v>
      </c>
      <c r="N27" s="4">
        <v>1</v>
      </c>
      <c r="O27" s="4"/>
      <c r="P27" s="20">
        <f t="shared" si="1"/>
        <v>160.75299999999999</v>
      </c>
      <c r="Q27" s="21">
        <f t="shared" si="2"/>
        <v>0.7470000000000141</v>
      </c>
    </row>
    <row r="28" spans="1:17" ht="15.75">
      <c r="A28" s="15" t="s">
        <v>30</v>
      </c>
      <c r="B28" s="2"/>
      <c r="C28" s="2"/>
      <c r="D28" s="2"/>
      <c r="E28" s="2"/>
      <c r="F28" s="2"/>
      <c r="G28" s="2"/>
      <c r="H28" s="2"/>
      <c r="I28" s="16">
        <v>158.25</v>
      </c>
      <c r="J28" s="2"/>
      <c r="K28" s="4">
        <f>$B$3</f>
        <v>136.85</v>
      </c>
      <c r="L28" s="6">
        <f t="shared" si="0"/>
        <v>12.640999999999998</v>
      </c>
      <c r="M28" s="4">
        <v>1</v>
      </c>
      <c r="N28" s="4"/>
      <c r="O28" s="4"/>
      <c r="P28" s="20">
        <f t="shared" si="1"/>
        <v>157.00299999999999</v>
      </c>
      <c r="Q28" s="21">
        <f t="shared" si="2"/>
        <v>1.2470000000000141</v>
      </c>
    </row>
    <row r="29" spans="1:17" ht="15.75">
      <c r="A29" s="15" t="s">
        <v>31</v>
      </c>
      <c r="B29" s="2"/>
      <c r="C29" s="2"/>
      <c r="D29" s="2"/>
      <c r="E29" s="2"/>
      <c r="F29" s="2"/>
      <c r="G29" s="2"/>
      <c r="H29" s="2"/>
      <c r="I29" s="16">
        <v>158.75</v>
      </c>
      <c r="J29" s="2"/>
      <c r="K29" s="4">
        <f>$B$3</f>
        <v>136.85</v>
      </c>
      <c r="L29" s="6">
        <f t="shared" si="0"/>
        <v>12.640999999999998</v>
      </c>
      <c r="M29" s="2">
        <v>1</v>
      </c>
      <c r="N29" s="2"/>
      <c r="O29" s="2"/>
      <c r="P29" s="20">
        <f t="shared" si="1"/>
        <v>157.00299999999999</v>
      </c>
      <c r="Q29" s="21">
        <f t="shared" si="2"/>
        <v>1.7470000000000141</v>
      </c>
    </row>
    <row r="30" spans="1:17" ht="15.75">
      <c r="A30" s="15" t="s">
        <v>32</v>
      </c>
      <c r="B30" s="2"/>
      <c r="C30" s="2"/>
      <c r="D30" s="2"/>
      <c r="E30" s="2"/>
      <c r="F30" s="2"/>
      <c r="G30" s="2"/>
      <c r="H30" s="2"/>
      <c r="I30" s="16">
        <v>156</v>
      </c>
      <c r="J30" s="2"/>
      <c r="K30" s="4">
        <f>$B$3</f>
        <v>136.85</v>
      </c>
      <c r="L30" s="6">
        <f t="shared" si="0"/>
        <v>12.640999999999998</v>
      </c>
      <c r="M30" s="2">
        <v>1</v>
      </c>
      <c r="N30" s="2"/>
      <c r="O30" s="2"/>
      <c r="P30" s="20">
        <f t="shared" si="1"/>
        <v>157.00299999999999</v>
      </c>
      <c r="Q30" s="21">
        <f t="shared" si="2"/>
        <v>-1.0029999999999859</v>
      </c>
    </row>
    <row r="31" spans="1:17" ht="15.75">
      <c r="A31" s="15" t="s">
        <v>33</v>
      </c>
      <c r="B31" s="2"/>
      <c r="C31" s="2"/>
      <c r="D31" s="2"/>
      <c r="E31" s="2"/>
      <c r="F31" s="2"/>
      <c r="G31" s="2"/>
      <c r="H31" s="2"/>
      <c r="I31" s="16">
        <v>159</v>
      </c>
      <c r="J31" s="2"/>
      <c r="K31" s="4">
        <f>$B$3</f>
        <v>136.85</v>
      </c>
      <c r="L31" s="6">
        <f t="shared" si="0"/>
        <v>12.640999999999998</v>
      </c>
      <c r="M31" s="2">
        <v>1</v>
      </c>
      <c r="N31" s="2"/>
      <c r="O31" s="2"/>
      <c r="P31" s="20">
        <f t="shared" si="1"/>
        <v>157.00299999999999</v>
      </c>
      <c r="Q31" s="21">
        <f t="shared" si="2"/>
        <v>1.9970000000000141</v>
      </c>
    </row>
    <row r="32" spans="1:17" ht="15.75">
      <c r="A32" s="15" t="s">
        <v>34</v>
      </c>
      <c r="B32" s="2"/>
      <c r="C32" s="2"/>
      <c r="D32" s="2"/>
      <c r="E32" s="2"/>
      <c r="F32" s="2"/>
      <c r="G32" s="2"/>
      <c r="H32" s="2"/>
      <c r="I32" s="16">
        <v>156</v>
      </c>
      <c r="J32" s="2"/>
      <c r="K32" s="4">
        <f>$B$3</f>
        <v>136.85</v>
      </c>
      <c r="L32" s="6">
        <f t="shared" si="0"/>
        <v>12.640999999999998</v>
      </c>
      <c r="M32" s="2">
        <v>1</v>
      </c>
      <c r="N32" s="2"/>
      <c r="O32" s="2"/>
      <c r="P32" s="20">
        <f t="shared" si="1"/>
        <v>157.00299999999999</v>
      </c>
      <c r="Q32" s="21">
        <f t="shared" si="2"/>
        <v>-1.0029999999999859</v>
      </c>
    </row>
    <row r="33" spans="1:17" ht="15.75">
      <c r="A33" s="24" t="s">
        <v>35</v>
      </c>
      <c r="B33" s="2"/>
      <c r="C33" s="2"/>
      <c r="D33" s="2"/>
      <c r="E33" s="2"/>
      <c r="F33" s="2"/>
      <c r="G33" s="2"/>
      <c r="H33" s="2"/>
      <c r="I33" s="16">
        <v>159.5</v>
      </c>
      <c r="J33" s="2"/>
      <c r="K33" s="4">
        <f>$B$3</f>
        <v>136.85</v>
      </c>
      <c r="L33" s="6">
        <f t="shared" si="0"/>
        <v>12.640999999999998</v>
      </c>
      <c r="M33" s="2">
        <v>1</v>
      </c>
      <c r="N33" s="2"/>
      <c r="O33" s="2"/>
      <c r="P33" s="20">
        <f t="shared" si="1"/>
        <v>157.00299999999999</v>
      </c>
      <c r="Q33" s="21">
        <f t="shared" si="2"/>
        <v>2.4970000000000141</v>
      </c>
    </row>
    <row r="34" spans="1:17" ht="15.75">
      <c r="A34" s="15" t="s">
        <v>36</v>
      </c>
      <c r="B34" s="2"/>
      <c r="C34" s="2"/>
      <c r="D34" s="2"/>
      <c r="E34" s="2"/>
      <c r="F34" s="2"/>
      <c r="G34" s="2"/>
      <c r="H34" s="2"/>
      <c r="I34" s="16">
        <v>160.75</v>
      </c>
      <c r="J34" s="2"/>
      <c r="K34" s="4">
        <f>$B$3</f>
        <v>136.85</v>
      </c>
      <c r="L34" s="6">
        <f t="shared" si="0"/>
        <v>12.640999999999998</v>
      </c>
      <c r="M34" s="2">
        <v>1</v>
      </c>
      <c r="N34" s="2">
        <v>1</v>
      </c>
      <c r="O34" s="2"/>
      <c r="P34" s="20">
        <f t="shared" si="1"/>
        <v>160.75299999999999</v>
      </c>
      <c r="Q34" s="21">
        <f t="shared" si="2"/>
        <v>-2.9999999999859028E-3</v>
      </c>
    </row>
    <row r="35" spans="1:17" ht="15.75">
      <c r="A35" s="15" t="s">
        <v>37</v>
      </c>
      <c r="B35" s="2"/>
      <c r="C35" s="2"/>
      <c r="D35" s="2"/>
      <c r="E35" s="2"/>
      <c r="F35" s="2"/>
      <c r="G35" s="2"/>
      <c r="H35" s="2"/>
      <c r="I35" s="16">
        <v>162</v>
      </c>
      <c r="J35" s="2"/>
      <c r="K35" s="4">
        <f>$B$3</f>
        <v>136.85</v>
      </c>
      <c r="L35" s="6">
        <f t="shared" si="0"/>
        <v>12.640999999999998</v>
      </c>
      <c r="M35" s="2">
        <v>1</v>
      </c>
      <c r="N35" s="2">
        <v>1</v>
      </c>
      <c r="O35" s="2"/>
      <c r="P35" s="20">
        <f t="shared" si="1"/>
        <v>160.75299999999999</v>
      </c>
      <c r="Q35" s="21">
        <f t="shared" si="2"/>
        <v>1.2470000000000141</v>
      </c>
    </row>
    <row r="36" spans="1:17">
      <c r="A36" s="25"/>
      <c r="B36" t="s">
        <v>51</v>
      </c>
    </row>
    <row r="37" spans="1:17" ht="36.75" customHeight="1" thickBot="1">
      <c r="A37" s="7" t="s">
        <v>0</v>
      </c>
      <c r="B37" s="7"/>
      <c r="C37" s="7"/>
      <c r="D37" s="7"/>
      <c r="E37" s="7"/>
      <c r="F37" s="7"/>
      <c r="G37" s="7"/>
      <c r="H37" s="8"/>
      <c r="I37" s="8" t="s">
        <v>12</v>
      </c>
      <c r="J37" s="8" t="s">
        <v>8</v>
      </c>
      <c r="K37" s="8" t="s">
        <v>43</v>
      </c>
      <c r="L37" s="8" t="s">
        <v>46</v>
      </c>
      <c r="M37" s="17" t="s">
        <v>48</v>
      </c>
      <c r="N37" s="17" t="s">
        <v>49</v>
      </c>
      <c r="O37" s="8" t="s">
        <v>10</v>
      </c>
      <c r="P37" s="8" t="s">
        <v>13</v>
      </c>
      <c r="Q37" s="8" t="s">
        <v>11</v>
      </c>
    </row>
    <row r="38" spans="1:17" ht="17.25" thickTop="1" thickBot="1">
      <c r="A38" s="19" t="s">
        <v>42</v>
      </c>
      <c r="B38" s="7" t="s">
        <v>47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5.75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>
      <c r="A40" s="12" t="s">
        <v>14</v>
      </c>
      <c r="B40" s="4">
        <v>1</v>
      </c>
      <c r="C40" s="4"/>
      <c r="D40" s="4"/>
      <c r="E40" s="4"/>
      <c r="F40" s="4"/>
      <c r="G40" s="4"/>
      <c r="H40" s="4"/>
      <c r="I40" s="16">
        <v>159.5</v>
      </c>
      <c r="J40" s="4"/>
      <c r="K40" s="4">
        <f>$B$3</f>
        <v>136.85</v>
      </c>
      <c r="L40" s="6">
        <f>$B$4</f>
        <v>12.640999999999998</v>
      </c>
      <c r="M40" s="4">
        <v>1</v>
      </c>
      <c r="N40" s="4">
        <v>1</v>
      </c>
      <c r="O40" s="4"/>
      <c r="P40" s="20">
        <f>K40+L40+M40*$M$6+N40*$N$6+O40</f>
        <v>160.75299999999999</v>
      </c>
      <c r="Q40" s="21">
        <f>I40-P40</f>
        <v>-1.2529999999999859</v>
      </c>
    </row>
    <row r="41" spans="1:17" ht="15.75">
      <c r="A41" s="12" t="s">
        <v>20</v>
      </c>
      <c r="B41" s="2">
        <v>1</v>
      </c>
      <c r="C41" s="2"/>
      <c r="D41" s="2"/>
      <c r="E41" s="2"/>
      <c r="F41" s="2"/>
      <c r="G41" s="2"/>
      <c r="H41" s="2"/>
      <c r="I41" s="16">
        <v>159.5</v>
      </c>
      <c r="J41" s="2"/>
      <c r="K41" s="4">
        <f>$B$3</f>
        <v>136.85</v>
      </c>
      <c r="L41" s="6">
        <f t="shared" ref="L41" si="3">$B$4</f>
        <v>12.640999999999998</v>
      </c>
      <c r="M41" s="4">
        <v>1</v>
      </c>
      <c r="N41" s="4">
        <v>1</v>
      </c>
      <c r="O41" s="4"/>
      <c r="P41" s="20">
        <f>K41+L41+M41*$M$6+N41*$N$6+O41</f>
        <v>160.75299999999999</v>
      </c>
      <c r="Q41" s="21">
        <f>I41-P41</f>
        <v>-1.2529999999999859</v>
      </c>
    </row>
    <row r="42" spans="1:1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>
      <c r="A43" s="12" t="s">
        <v>16</v>
      </c>
      <c r="B43" s="4">
        <v>1</v>
      </c>
      <c r="C43" s="4"/>
      <c r="D43" s="4"/>
      <c r="E43" s="4"/>
      <c r="F43" s="4"/>
      <c r="G43" s="4"/>
      <c r="H43" s="4"/>
      <c r="I43" s="16">
        <v>157.75</v>
      </c>
      <c r="J43" s="2"/>
      <c r="K43" s="4">
        <f>$B$3</f>
        <v>136.85</v>
      </c>
      <c r="L43" s="6">
        <f t="shared" ref="L43:L44" si="4">$B$4</f>
        <v>12.640999999999998</v>
      </c>
      <c r="M43" s="4">
        <v>1</v>
      </c>
      <c r="N43" s="4"/>
      <c r="O43" s="4"/>
      <c r="P43" s="20">
        <f>K43+L43+M43*$M$6+N43*$N$6+O43</f>
        <v>157.00299999999999</v>
      </c>
      <c r="Q43" s="21">
        <f>I43-P43</f>
        <v>0.7470000000000141</v>
      </c>
    </row>
    <row r="44" spans="1:17" ht="15.75">
      <c r="A44" s="12" t="s">
        <v>23</v>
      </c>
      <c r="B44" s="2">
        <v>1</v>
      </c>
      <c r="C44" s="2"/>
      <c r="D44" s="2"/>
      <c r="E44" s="2"/>
      <c r="F44" s="2"/>
      <c r="G44" s="2"/>
      <c r="H44" s="2"/>
      <c r="I44" s="16">
        <v>157.75</v>
      </c>
      <c r="J44" s="2"/>
      <c r="K44" s="4">
        <f>$B$3</f>
        <v>136.85</v>
      </c>
      <c r="L44" s="6">
        <f t="shared" si="4"/>
        <v>12.640999999999998</v>
      </c>
      <c r="M44" s="4">
        <v>1</v>
      </c>
      <c r="N44" s="4"/>
      <c r="O44" s="4"/>
      <c r="P44" s="20">
        <f>K44+L44+M44*$M$6+N44*$N$6+O44</f>
        <v>157.00299999999999</v>
      </c>
      <c r="Q44" s="21">
        <f>I44-P44</f>
        <v>0.7470000000000141</v>
      </c>
    </row>
    <row r="45" spans="1:1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>
      <c r="A46" s="12" t="s">
        <v>17</v>
      </c>
      <c r="B46" s="4">
        <v>1</v>
      </c>
      <c r="C46" s="4"/>
      <c r="D46" s="4"/>
      <c r="E46" s="4"/>
      <c r="F46" s="4"/>
      <c r="G46" s="4"/>
      <c r="H46" s="4"/>
      <c r="I46" s="16">
        <v>159</v>
      </c>
      <c r="J46" s="4"/>
      <c r="K46" s="4">
        <f>$B$3</f>
        <v>136.85</v>
      </c>
      <c r="L46" s="6">
        <f t="shared" ref="L46:L47" si="5">$B$4</f>
        <v>12.640999999999998</v>
      </c>
      <c r="M46" s="4">
        <v>1</v>
      </c>
      <c r="N46" s="4"/>
      <c r="O46" s="4"/>
      <c r="P46" s="20">
        <f>K46+L46+M46*$M$6+N46*$N$6+O46</f>
        <v>157.00299999999999</v>
      </c>
      <c r="Q46" s="21">
        <f>I46-P46</f>
        <v>1.9970000000000141</v>
      </c>
    </row>
    <row r="47" spans="1:17" ht="15.75">
      <c r="A47" s="12" t="s">
        <v>33</v>
      </c>
      <c r="B47" s="2">
        <v>1</v>
      </c>
      <c r="C47" s="2"/>
      <c r="D47" s="2"/>
      <c r="E47" s="2"/>
      <c r="F47" s="2"/>
      <c r="G47" s="2"/>
      <c r="H47" s="2"/>
      <c r="I47" s="16">
        <v>159</v>
      </c>
      <c r="J47" s="2"/>
      <c r="K47" s="4">
        <f>$B$3</f>
        <v>136.85</v>
      </c>
      <c r="L47" s="6">
        <f t="shared" si="5"/>
        <v>12.640999999999998</v>
      </c>
      <c r="M47" s="2">
        <v>1</v>
      </c>
      <c r="N47" s="2"/>
      <c r="O47" s="2"/>
      <c r="P47" s="20">
        <f>K47+L47+M47*$M$6+N47*$N$6+O47</f>
        <v>157.00299999999999</v>
      </c>
      <c r="Q47" s="21">
        <f>I47-P47</f>
        <v>1.9970000000000141</v>
      </c>
    </row>
    <row r="48" spans="1:1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>
      <c r="A49" s="12" t="s">
        <v>19</v>
      </c>
      <c r="B49" s="4">
        <v>1</v>
      </c>
      <c r="C49" s="4"/>
      <c r="D49" s="4"/>
      <c r="E49" s="4"/>
      <c r="F49" s="4"/>
      <c r="G49" s="4"/>
      <c r="H49" s="4"/>
      <c r="I49" s="16">
        <v>158.75</v>
      </c>
      <c r="J49" s="4"/>
      <c r="K49" s="4">
        <f>$B$3</f>
        <v>136.85</v>
      </c>
      <c r="L49" s="6">
        <f t="shared" ref="L49:L50" si="6">$B$4</f>
        <v>12.640999999999998</v>
      </c>
      <c r="M49" s="4">
        <v>1</v>
      </c>
      <c r="N49" s="4"/>
      <c r="O49" s="4"/>
      <c r="P49" s="20">
        <f>K49+L49+M49*$M$6+N49*$N$6+O49</f>
        <v>157.00299999999999</v>
      </c>
      <c r="Q49" s="21">
        <f>I49-P49</f>
        <v>1.7470000000000141</v>
      </c>
    </row>
    <row r="50" spans="1:17" ht="15.75">
      <c r="A50" s="12" t="s">
        <v>31</v>
      </c>
      <c r="B50" s="2">
        <v>1</v>
      </c>
      <c r="C50" s="2"/>
      <c r="D50" s="2"/>
      <c r="E50" s="2"/>
      <c r="F50" s="2"/>
      <c r="G50" s="2"/>
      <c r="H50" s="2"/>
      <c r="I50" s="16">
        <v>158.75</v>
      </c>
      <c r="J50" s="2"/>
      <c r="K50" s="4">
        <f>$B$3</f>
        <v>136.85</v>
      </c>
      <c r="L50" s="6">
        <f t="shared" si="6"/>
        <v>12.640999999999998</v>
      </c>
      <c r="M50" s="2">
        <v>1</v>
      </c>
      <c r="N50" s="2"/>
      <c r="O50" s="2"/>
      <c r="P50" s="20">
        <f>K50+L50+M50*$M$6+N50*$N$6+O50</f>
        <v>157.00299999999999</v>
      </c>
      <c r="Q50" s="21">
        <f>I50-P50</f>
        <v>1.7470000000000141</v>
      </c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>
      <c r="A52" s="12" t="s">
        <v>18</v>
      </c>
      <c r="B52" s="2">
        <v>2</v>
      </c>
      <c r="C52" s="4"/>
      <c r="D52" s="4"/>
      <c r="E52" s="4"/>
      <c r="F52" s="4"/>
      <c r="G52" s="4"/>
      <c r="H52" s="4"/>
      <c r="I52" s="16">
        <v>161.75</v>
      </c>
      <c r="J52" s="4"/>
      <c r="K52" s="4">
        <f>$B$3</f>
        <v>136.85</v>
      </c>
      <c r="L52" s="6">
        <f t="shared" ref="L52:L53" si="7">$B$4</f>
        <v>12.640999999999998</v>
      </c>
      <c r="M52" s="4">
        <v>1</v>
      </c>
      <c r="N52" s="4">
        <v>1</v>
      </c>
      <c r="O52" s="4"/>
      <c r="P52" s="20">
        <f>K52+L52+M52*$M$6+N52*$N$6+O52</f>
        <v>160.75299999999999</v>
      </c>
      <c r="Q52" s="21">
        <f>I52-P52</f>
        <v>0.9970000000000141</v>
      </c>
    </row>
    <row r="53" spans="1:17" ht="15.75">
      <c r="A53" s="12" t="s">
        <v>37</v>
      </c>
      <c r="B53" s="2">
        <v>2</v>
      </c>
      <c r="C53" s="2"/>
      <c r="D53" s="2"/>
      <c r="E53" s="2"/>
      <c r="F53" s="2"/>
      <c r="G53" s="2"/>
      <c r="H53" s="2"/>
      <c r="I53" s="16">
        <v>162</v>
      </c>
      <c r="J53" s="2"/>
      <c r="K53" s="4">
        <f>$B$3</f>
        <v>136.85</v>
      </c>
      <c r="L53" s="6">
        <f t="shared" si="7"/>
        <v>12.640999999999998</v>
      </c>
      <c r="M53" s="2">
        <v>1</v>
      </c>
      <c r="N53" s="2">
        <v>1</v>
      </c>
      <c r="O53" s="2"/>
      <c r="P53" s="20">
        <f>K53+L53+M53*$M$6+N53*$N$6+O53</f>
        <v>160.75299999999999</v>
      </c>
      <c r="Q53" s="21">
        <f>I53-P53</f>
        <v>1.2470000000000141</v>
      </c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>
      <c r="A55" s="12" t="s">
        <v>22</v>
      </c>
      <c r="B55" s="2">
        <v>2</v>
      </c>
      <c r="C55" s="2"/>
      <c r="D55" s="2"/>
      <c r="E55" s="2"/>
      <c r="F55" s="2"/>
      <c r="G55" s="2"/>
      <c r="H55" s="2"/>
      <c r="I55" s="16">
        <v>156</v>
      </c>
      <c r="J55" s="2"/>
      <c r="K55" s="4">
        <f>$B$3</f>
        <v>136.85</v>
      </c>
      <c r="L55" s="6">
        <f t="shared" ref="L55:L56" si="8">$B$4</f>
        <v>12.640999999999998</v>
      </c>
      <c r="M55" s="4">
        <v>1</v>
      </c>
      <c r="N55" s="4"/>
      <c r="O55" s="4"/>
      <c r="P55" s="20">
        <f>K55+L55+M55*$M$6+N55*$N$6+O55</f>
        <v>157.00299999999999</v>
      </c>
      <c r="Q55" s="21">
        <f>I55-P55</f>
        <v>-1.0029999999999859</v>
      </c>
    </row>
    <row r="56" spans="1:17" ht="15.75">
      <c r="A56" s="12" t="s">
        <v>32</v>
      </c>
      <c r="B56" s="2">
        <v>2</v>
      </c>
      <c r="C56" s="2"/>
      <c r="D56" s="2"/>
      <c r="E56" s="2"/>
      <c r="F56" s="2"/>
      <c r="G56" s="2"/>
      <c r="H56" s="2"/>
      <c r="I56" s="16">
        <v>156</v>
      </c>
      <c r="J56" s="2"/>
      <c r="K56" s="4">
        <f>$B$3</f>
        <v>136.85</v>
      </c>
      <c r="L56" s="6">
        <f t="shared" si="8"/>
        <v>12.640999999999998</v>
      </c>
      <c r="M56" s="2">
        <v>1</v>
      </c>
      <c r="N56" s="2"/>
      <c r="O56" s="2"/>
      <c r="P56" s="20">
        <f>K56+L56+M56*$M$6+N56*$N$6+O56</f>
        <v>157.00299999999999</v>
      </c>
      <c r="Q56" s="21">
        <f>I56-P56</f>
        <v>-1.0029999999999859</v>
      </c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.75">
      <c r="A58" s="12" t="s">
        <v>27</v>
      </c>
      <c r="B58" s="2">
        <v>2</v>
      </c>
      <c r="C58" s="2"/>
      <c r="D58" s="2"/>
      <c r="E58" s="2"/>
      <c r="F58" s="2"/>
      <c r="G58" s="2"/>
      <c r="H58" s="2"/>
      <c r="I58" s="16">
        <v>156.25</v>
      </c>
      <c r="J58" s="2"/>
      <c r="K58" s="4">
        <f>$B$3</f>
        <v>136.85</v>
      </c>
      <c r="L58" s="6">
        <f t="shared" ref="L58:L59" si="9">$B$4</f>
        <v>12.640999999999998</v>
      </c>
      <c r="M58" s="4">
        <v>1</v>
      </c>
      <c r="N58" s="4"/>
      <c r="O58" s="4"/>
      <c r="P58" s="20">
        <f>K58+L58+M58*$M$6+N58*$N$6+O58</f>
        <v>157.00299999999999</v>
      </c>
      <c r="Q58" s="21">
        <f>I58-P58</f>
        <v>-0.7529999999999859</v>
      </c>
    </row>
    <row r="59" spans="1:17" ht="15.75">
      <c r="A59" s="12" t="s">
        <v>34</v>
      </c>
      <c r="B59" s="2">
        <v>2</v>
      </c>
      <c r="C59" s="2"/>
      <c r="D59" s="2"/>
      <c r="E59" s="2"/>
      <c r="F59" s="2"/>
      <c r="G59" s="2"/>
      <c r="H59" s="2"/>
      <c r="I59" s="16">
        <v>156</v>
      </c>
      <c r="J59" s="2"/>
      <c r="K59" s="4">
        <f>$B$3</f>
        <v>136.85</v>
      </c>
      <c r="L59" s="6">
        <f t="shared" si="9"/>
        <v>12.640999999999998</v>
      </c>
      <c r="M59" s="2">
        <v>1</v>
      </c>
      <c r="N59" s="2"/>
      <c r="O59" s="2"/>
      <c r="P59" s="20">
        <f>K59+L59+M59*$M$6+N59*$N$6+O59</f>
        <v>157.00299999999999</v>
      </c>
      <c r="Q59" s="21">
        <f>I59-P59</f>
        <v>-1.0029999999999859</v>
      </c>
    </row>
    <row r="60" spans="1:1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>
      <c r="A61" s="12" t="s">
        <v>25</v>
      </c>
      <c r="B61" s="2">
        <v>2</v>
      </c>
      <c r="C61" s="2"/>
      <c r="D61" s="2"/>
      <c r="E61" s="2"/>
      <c r="F61" s="2"/>
      <c r="G61" s="2"/>
      <c r="H61" s="2"/>
      <c r="I61" s="16">
        <v>157</v>
      </c>
      <c r="J61" s="2"/>
      <c r="K61" s="4">
        <f>$B$3</f>
        <v>136.85</v>
      </c>
      <c r="L61" s="6">
        <f t="shared" ref="L61:L62" si="10">$B$4</f>
        <v>12.640999999999998</v>
      </c>
      <c r="M61" s="4">
        <v>1</v>
      </c>
      <c r="N61" s="4"/>
      <c r="O61" s="4"/>
      <c r="P61" s="20">
        <f>K61+L61+M61*$M$6+N61*$N$6+O61</f>
        <v>157.00299999999999</v>
      </c>
      <c r="Q61" s="21">
        <f>I61-P61</f>
        <v>-2.9999999999859028E-3</v>
      </c>
    </row>
    <row r="62" spans="1:17" ht="15.75">
      <c r="A62" s="12" t="s">
        <v>28</v>
      </c>
      <c r="B62" s="2">
        <v>2</v>
      </c>
      <c r="C62" s="2"/>
      <c r="D62" s="2"/>
      <c r="E62" s="2"/>
      <c r="F62" s="2"/>
      <c r="G62" s="2"/>
      <c r="H62" s="2"/>
      <c r="I62" s="16">
        <v>157.75</v>
      </c>
      <c r="J62" s="2"/>
      <c r="K62" s="4">
        <f>$B$3</f>
        <v>136.85</v>
      </c>
      <c r="L62" s="6">
        <f t="shared" si="10"/>
        <v>12.640999999999998</v>
      </c>
      <c r="M62" s="4">
        <v>1</v>
      </c>
      <c r="N62" s="4"/>
      <c r="O62" s="4"/>
      <c r="P62" s="20">
        <f>K62+L62+M62*$M$6+N62*$N$6+O62</f>
        <v>157.00299999999999</v>
      </c>
      <c r="Q62" s="21">
        <f>I62-P62</f>
        <v>0.7470000000000141</v>
      </c>
    </row>
    <row r="63" spans="1:1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.75">
      <c r="A64" s="12" t="s">
        <v>21</v>
      </c>
      <c r="B64" s="2">
        <v>3</v>
      </c>
      <c r="C64" s="2"/>
      <c r="D64" s="2"/>
      <c r="E64" s="2"/>
      <c r="F64" s="2"/>
      <c r="G64" s="2"/>
      <c r="H64" s="2"/>
      <c r="I64" s="16">
        <v>158.25</v>
      </c>
      <c r="J64" s="2"/>
      <c r="K64" s="4">
        <f>$B$3</f>
        <v>136.85</v>
      </c>
      <c r="L64" s="6">
        <f t="shared" ref="L64:L65" si="11">$B$4</f>
        <v>12.640999999999998</v>
      </c>
      <c r="M64" s="4">
        <v>1</v>
      </c>
      <c r="N64" s="4"/>
      <c r="O64" s="4"/>
      <c r="P64" s="20">
        <f>K64+L64+M64*$M$6+N64*$N$6+O64</f>
        <v>157.00299999999999</v>
      </c>
      <c r="Q64" s="21">
        <f>I64-P64</f>
        <v>1.2470000000000141</v>
      </c>
    </row>
    <row r="65" spans="1:17" ht="15.75">
      <c r="A65" s="12" t="s">
        <v>30</v>
      </c>
      <c r="B65" s="2">
        <v>3</v>
      </c>
      <c r="C65" s="2"/>
      <c r="D65" s="2"/>
      <c r="E65" s="2"/>
      <c r="F65" s="2"/>
      <c r="G65" s="2"/>
      <c r="H65" s="2"/>
      <c r="I65" s="16">
        <v>158.25</v>
      </c>
      <c r="J65" s="2"/>
      <c r="K65" s="4">
        <f>$B$3</f>
        <v>136.85</v>
      </c>
      <c r="L65" s="6">
        <f t="shared" si="11"/>
        <v>12.640999999999998</v>
      </c>
      <c r="M65" s="4">
        <v>1</v>
      </c>
      <c r="N65" s="4"/>
      <c r="O65" s="4"/>
      <c r="P65" s="20">
        <f>K65+L65+M65*$M$6+N65*$N$6+O65</f>
        <v>157.00299999999999</v>
      </c>
      <c r="Q65" s="21">
        <f>I65-P65</f>
        <v>1.2470000000000141</v>
      </c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>
      <c r="A67" s="12" t="s">
        <v>24</v>
      </c>
      <c r="B67" s="2">
        <v>3</v>
      </c>
      <c r="C67" s="2"/>
      <c r="D67" s="2"/>
      <c r="E67" s="2"/>
      <c r="F67" s="2"/>
      <c r="G67" s="2"/>
      <c r="H67" s="2"/>
      <c r="I67" s="16">
        <v>160</v>
      </c>
      <c r="J67" s="2"/>
      <c r="K67" s="4">
        <f>$B$3</f>
        <v>136.85</v>
      </c>
      <c r="L67" s="6">
        <f t="shared" ref="L67:L68" si="12">$B$4</f>
        <v>12.640999999999998</v>
      </c>
      <c r="M67" s="4">
        <v>1</v>
      </c>
      <c r="N67" s="4">
        <v>1</v>
      </c>
      <c r="O67" s="4"/>
      <c r="P67" s="20">
        <f>K67+L67+M67*$M$6+N67*$N$6+O67</f>
        <v>160.75299999999999</v>
      </c>
      <c r="Q67" s="21">
        <f>I67-P67</f>
        <v>-0.7529999999999859</v>
      </c>
    </row>
    <row r="68" spans="1:17" ht="15.75">
      <c r="A68" s="12" t="s">
        <v>36</v>
      </c>
      <c r="B68" s="2">
        <v>3</v>
      </c>
      <c r="C68" s="2"/>
      <c r="D68" s="2"/>
      <c r="E68" s="2"/>
      <c r="F68" s="2"/>
      <c r="G68" s="2"/>
      <c r="H68" s="2"/>
      <c r="I68" s="16">
        <v>160.75</v>
      </c>
      <c r="J68" s="2"/>
      <c r="K68" s="4">
        <f>$B$3</f>
        <v>136.85</v>
      </c>
      <c r="L68" s="6">
        <f t="shared" si="12"/>
        <v>12.640999999999998</v>
      </c>
      <c r="M68" s="2">
        <v>1</v>
      </c>
      <c r="N68" s="2">
        <v>1</v>
      </c>
      <c r="O68" s="2"/>
      <c r="P68" s="20">
        <f>K68+L68+M68*$M$6+N68*$N$6+O68</f>
        <v>160.75299999999999</v>
      </c>
      <c r="Q68" s="21">
        <f>I68-P68</f>
        <v>-2.9999999999859028E-3</v>
      </c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>
      <c r="A70" s="12" t="s">
        <v>26</v>
      </c>
      <c r="B70" s="2">
        <v>3</v>
      </c>
      <c r="C70" s="2"/>
      <c r="D70" s="2"/>
      <c r="E70" s="2"/>
      <c r="F70" s="2"/>
      <c r="G70" s="2"/>
      <c r="H70" s="2"/>
      <c r="I70" s="16">
        <v>159.25</v>
      </c>
      <c r="J70" s="2"/>
      <c r="K70" s="4">
        <f>$B$3</f>
        <v>136.85</v>
      </c>
      <c r="L70" s="6">
        <f t="shared" ref="L70:L74" si="13">$B$4</f>
        <v>12.640999999999998</v>
      </c>
      <c r="M70" s="4">
        <v>1</v>
      </c>
      <c r="N70" s="4">
        <v>1</v>
      </c>
      <c r="O70" s="4"/>
      <c r="P70" s="20">
        <f>K70+L70+M70*$M$6+N70*$N$6+O70</f>
        <v>160.75299999999999</v>
      </c>
      <c r="Q70" s="21">
        <f>I70-P70</f>
        <v>-1.5029999999999859</v>
      </c>
    </row>
    <row r="71" spans="1:17" ht="15.75">
      <c r="A71" s="12" t="s">
        <v>29</v>
      </c>
      <c r="B71" s="2">
        <v>3</v>
      </c>
      <c r="C71" s="2"/>
      <c r="D71" s="2"/>
      <c r="E71" s="2"/>
      <c r="F71" s="2"/>
      <c r="G71" s="2"/>
      <c r="H71" s="2"/>
      <c r="I71" s="16">
        <v>161.5</v>
      </c>
      <c r="J71" s="2"/>
      <c r="K71" s="4">
        <f>$B$3</f>
        <v>136.85</v>
      </c>
      <c r="L71" s="6">
        <f t="shared" ref="L71:L73" si="14">$B$4</f>
        <v>12.640999999999998</v>
      </c>
      <c r="M71" s="4">
        <v>1</v>
      </c>
      <c r="N71" s="4">
        <v>1</v>
      </c>
      <c r="O71" s="4"/>
      <c r="P71" s="20">
        <f>K71+L71+M71*$M$6+N71*$N$6+O71</f>
        <v>160.75299999999999</v>
      </c>
      <c r="Q71" s="21">
        <f>I71-P71</f>
        <v>0.7470000000000141</v>
      </c>
    </row>
    <row r="72" spans="1:17">
      <c r="A72" s="25"/>
      <c r="B72" t="s">
        <v>51</v>
      </c>
      <c r="J72" s="2"/>
      <c r="K72" s="2"/>
      <c r="L72" s="2"/>
      <c r="M72" s="2"/>
      <c r="N72" s="2"/>
      <c r="O72" s="2"/>
      <c r="P72" s="2"/>
      <c r="Q72" s="2"/>
    </row>
    <row r="73" spans="1:17" ht="15.75">
      <c r="A73" s="23" t="s">
        <v>15</v>
      </c>
      <c r="B73" s="2">
        <v>3</v>
      </c>
      <c r="C73" s="4"/>
      <c r="D73" s="4"/>
      <c r="E73" s="4"/>
      <c r="F73" s="4"/>
      <c r="G73" s="4"/>
      <c r="H73" s="4"/>
      <c r="I73" s="16">
        <v>154.25</v>
      </c>
      <c r="J73" s="4"/>
      <c r="K73" s="4">
        <f>$B$3</f>
        <v>136.85</v>
      </c>
      <c r="L73" s="6">
        <f t="shared" si="14"/>
        <v>12.640999999999998</v>
      </c>
      <c r="M73" s="4"/>
      <c r="N73" s="4">
        <v>1</v>
      </c>
      <c r="O73" s="4"/>
      <c r="P73" s="20">
        <f>K73+L73+M73*$M$6+N73*$N$6+O73</f>
        <v>153.24099999999999</v>
      </c>
      <c r="Q73" s="21">
        <f>I73-P73</f>
        <v>1.0090000000000146</v>
      </c>
    </row>
    <row r="74" spans="1:17" ht="15.75">
      <c r="A74" s="23" t="s">
        <v>35</v>
      </c>
      <c r="B74" s="2">
        <v>3</v>
      </c>
      <c r="C74" s="2"/>
      <c r="D74" s="2"/>
      <c r="E74" s="2"/>
      <c r="F74" s="2"/>
      <c r="G74" s="2"/>
      <c r="H74" s="2"/>
      <c r="I74" s="16">
        <v>159.5</v>
      </c>
      <c r="J74" s="2"/>
      <c r="K74" s="4">
        <f>$B$3</f>
        <v>136.85</v>
      </c>
      <c r="L74" s="6">
        <f t="shared" si="13"/>
        <v>12.640999999999998</v>
      </c>
      <c r="M74" s="2">
        <v>1</v>
      </c>
      <c r="N74" s="2"/>
      <c r="O74" s="2"/>
      <c r="P74" s="20">
        <f>K74+L74+M74*$M$6+N74*$N$6+O74</f>
        <v>157.00299999999999</v>
      </c>
      <c r="Q74" s="21">
        <f>I74-P74</f>
        <v>2.4970000000000141</v>
      </c>
    </row>
  </sheetData>
  <printOptions horizontalCentered="1"/>
  <pageMargins left="0.4" right="0.4" top="0.98" bottom="0.2" header="0.33" footer="0.2"/>
  <pageSetup scale="82" fitToHeight="2" orientation="landscape" r:id="rId1"/>
  <headerFooter>
    <oddHeader>&amp;C&amp;18E1300420 Manifold/cryo baffle Blade Balance Weight&amp;20
&amp;16 6/12/13</oddHeader>
    <oddFooter>&amp;CPage &amp;P of &amp;N</oddFooter>
  </headerFooter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Lisa Austin</cp:lastModifiedBy>
  <cp:lastPrinted>2013-06-22T00:45:36Z</cp:lastPrinted>
  <dcterms:created xsi:type="dcterms:W3CDTF">2012-12-14T22:15:34Z</dcterms:created>
  <dcterms:modified xsi:type="dcterms:W3CDTF">2013-06-22T00:45:38Z</dcterms:modified>
</cp:coreProperties>
</file>