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535" yWindow="570" windowWidth="19725" windowHeight="11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F40"/>
  <c r="F38"/>
  <c r="F44"/>
  <c r="F36"/>
  <c r="F34"/>
  <c r="F32"/>
  <c r="J40"/>
  <c r="J38"/>
  <c r="J44"/>
  <c r="J36"/>
  <c r="J34"/>
  <c r="J32"/>
  <c r="D39"/>
  <c r="D38"/>
  <c r="O38"/>
  <c r="H38"/>
  <c r="O40"/>
  <c r="O44"/>
  <c r="O36"/>
  <c r="O32"/>
  <c r="O34"/>
  <c r="D28"/>
  <c r="D17"/>
  <c r="D18"/>
  <c r="D19"/>
  <c r="D20"/>
  <c r="D21"/>
  <c r="D22"/>
  <c r="D23"/>
  <c r="D24"/>
  <c r="D25"/>
  <c r="D26"/>
  <c r="D27"/>
  <c r="H40"/>
  <c r="H44"/>
  <c r="H36"/>
  <c r="H34"/>
  <c r="H32"/>
  <c r="C9"/>
  <c r="D44"/>
  <c r="D37"/>
  <c r="D16"/>
  <c r="G36" l="1"/>
  <c r="G34"/>
  <c r="G40"/>
  <c r="M38"/>
  <c r="G44"/>
  <c r="G38"/>
  <c r="G32"/>
  <c r="K38"/>
  <c r="P38"/>
  <c r="C40" l="1"/>
  <c r="C41"/>
  <c r="D41" s="1"/>
  <c r="B41"/>
  <c r="D45"/>
  <c r="K44" s="1"/>
  <c r="C36"/>
  <c r="C35"/>
  <c r="D35" s="1"/>
  <c r="C34"/>
  <c r="C33"/>
  <c r="D33" s="1"/>
  <c r="C32"/>
  <c r="M44" l="1"/>
  <c r="P44"/>
  <c r="D40"/>
  <c r="K40" s="1"/>
  <c r="D32"/>
  <c r="K32" s="1"/>
  <c r="M32" s="1"/>
  <c r="D36"/>
  <c r="K36" s="1"/>
  <c r="D34"/>
  <c r="K34" s="1"/>
  <c r="P32" l="1"/>
  <c r="P36"/>
  <c r="M36"/>
  <c r="P34"/>
  <c r="M34"/>
  <c r="M40"/>
  <c r="P40"/>
</calcChain>
</file>

<file path=xl/sharedStrings.xml><?xml version="1.0" encoding="utf-8"?>
<sst xmlns="http://schemas.openxmlformats.org/spreadsheetml/2006/main" count="70" uniqueCount="62">
  <si>
    <t>S/N</t>
  </si>
  <si>
    <t>Blade pairs</t>
  </si>
  <si>
    <t xml:space="preserve"> </t>
  </si>
  <si>
    <t>new thickness, in</t>
  </si>
  <si>
    <t>CGT, lbs</t>
  </si>
  <si>
    <t>CW2, lbs</t>
  </si>
  <si>
    <t>CW1, lbs</t>
  </si>
  <si>
    <t>Blade Balance Weight, kg</t>
  </si>
  <si>
    <t>Blade Balance Weight, lbs</t>
  </si>
  <si>
    <t>total balance weight, lbs</t>
  </si>
  <si>
    <t>desired CW2, lbs</t>
  </si>
  <si>
    <t>actual CW2, lbs</t>
  </si>
  <si>
    <t>XCW1, in</t>
  </si>
  <si>
    <t>YCW1, in</t>
  </si>
  <si>
    <t>XCW2, in</t>
  </si>
  <si>
    <t>YCW2, in</t>
  </si>
  <si>
    <t>actual CW1, lbs</t>
  </si>
  <si>
    <t>desired CW1, lbs</t>
  </si>
  <si>
    <t>total actual balance weight, lbs</t>
  </si>
  <si>
    <t>total desired balance weight, lbs</t>
  </si>
  <si>
    <t>2 LLO</t>
  </si>
  <si>
    <t>not used 4</t>
  </si>
  <si>
    <t>new blade</t>
  </si>
  <si>
    <t>note: place the stiffest blade on the input side of OFI</t>
  </si>
  <si>
    <t>new blade 13</t>
  </si>
  <si>
    <t>measured thickness, in</t>
  </si>
  <si>
    <t>g, m/s^2</t>
  </si>
  <si>
    <t>1 1st article</t>
  </si>
  <si>
    <t>3 LHO</t>
  </si>
  <si>
    <t>loaded vertical blade displacement, m</t>
  </si>
  <si>
    <t>OFI Blade Balance</t>
  </si>
  <si>
    <t>CG of optics table</t>
  </si>
  <si>
    <t>axial postion of blade</t>
  </si>
  <si>
    <t>transverse postion of blade</t>
  </si>
  <si>
    <t>weight of optics table</t>
  </si>
  <si>
    <t>XCGT, in</t>
  </si>
  <si>
    <t>YCGT, in</t>
  </si>
  <si>
    <t>SX, in</t>
  </si>
  <si>
    <t>SY, in</t>
  </si>
  <si>
    <t>x-offset from mounting bolt, in</t>
  </si>
  <si>
    <t>y-offset from mounting bolt, in</t>
  </si>
  <si>
    <t>5 H2</t>
  </si>
  <si>
    <t>6 spare</t>
  </si>
  <si>
    <t>counter weights 1/4-20</t>
  </si>
  <si>
    <t>counter weights 8-32</t>
  </si>
  <si>
    <t>3.0 lbs</t>
  </si>
  <si>
    <t>0.5 lbs</t>
  </si>
  <si>
    <t>0.25 lbs</t>
  </si>
  <si>
    <t>1.0 lbs</t>
  </si>
  <si>
    <t>1/4-20</t>
  </si>
  <si>
    <t>8-32</t>
  </si>
  <si>
    <t>Blade Suspended Weight, kg</t>
  </si>
  <si>
    <t>Blade Suspended Weight, lbs</t>
  </si>
  <si>
    <t>1,  1st article</t>
  </si>
  <si>
    <t>2, LLO</t>
  </si>
  <si>
    <t>3,  LHO</t>
  </si>
  <si>
    <t>5,  H2</t>
  </si>
  <si>
    <t>6,  spare</t>
  </si>
  <si>
    <t>x-offset of CW1 from mounting bolt, in</t>
  </si>
  <si>
    <t>y-offset of CW2 from mounting bolt, in</t>
  </si>
  <si>
    <t>old</t>
  </si>
  <si>
    <t>new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</si>
</sst>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2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2" fontId="1" fillId="0" borderId="1" xfId="0" applyNumberFormat="1" applyFont="1" applyBorder="1"/>
    <xf numFmtId="2" fontId="3" fillId="0" borderId="1" xfId="0" applyNumberFormat="1" applyFont="1" applyBorder="1"/>
    <xf numFmtId="0" fontId="0" fillId="0" borderId="3" xfId="0" applyBorder="1"/>
    <xf numFmtId="165" fontId="0" fillId="0" borderId="3" xfId="0" applyNumberForma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164" fontId="0" fillId="0" borderId="1" xfId="0" applyNumberFormat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5" fontId="0" fillId="0" borderId="0" xfId="0" applyNumberFormat="1" applyBorder="1"/>
    <xf numFmtId="2" fontId="1" fillId="0" borderId="3" xfId="0" applyNumberFormat="1" applyFont="1" applyBorder="1"/>
    <xf numFmtId="164" fontId="1" fillId="0" borderId="1" xfId="0" applyNumberFormat="1" applyFont="1" applyBorder="1"/>
    <xf numFmtId="0" fontId="0" fillId="0" borderId="0" xfId="0" applyFill="1" applyBorder="1" applyAlignment="1">
      <alignment horizontal="right"/>
    </xf>
    <xf numFmtId="166" fontId="0" fillId="0" borderId="1" xfId="0" applyNumberFormat="1" applyBorder="1"/>
    <xf numFmtId="0" fontId="0" fillId="0" borderId="1" xfId="0" applyFill="1" applyBorder="1" applyAlignment="1">
      <alignment horizontal="right"/>
    </xf>
    <xf numFmtId="164" fontId="0" fillId="0" borderId="3" xfId="0" applyNumberFormat="1" applyBorder="1"/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right"/>
    </xf>
    <xf numFmtId="2" fontId="3" fillId="0" borderId="3" xfId="0" applyNumberFormat="1" applyFont="1" applyBorder="1"/>
    <xf numFmtId="2" fontId="0" fillId="0" borderId="1" xfId="0" applyNumberFormat="1" applyBorder="1" applyAlignment="1">
      <alignment horizontal="right"/>
    </xf>
    <xf numFmtId="0" fontId="3" fillId="0" borderId="1" xfId="0" applyFont="1" applyBorder="1"/>
    <xf numFmtId="0" fontId="0" fillId="0" borderId="3" xfId="0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/>
    <xf numFmtId="2" fontId="3" fillId="2" borderId="3" xfId="0" applyNumberFormat="1" applyFont="1" applyFill="1" applyBorder="1"/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2" fontId="0" fillId="0" borderId="1" xfId="0" applyNumberFormat="1" applyFill="1" applyBorder="1"/>
    <xf numFmtId="2" fontId="3" fillId="0" borderId="1" xfId="0" applyNumberFormat="1" applyFont="1" applyFill="1" applyBorder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2" xfId="0" applyBorder="1"/>
    <xf numFmtId="166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/>
    <xf numFmtId="166" fontId="0" fillId="0" borderId="1" xfId="0" applyNumberFormat="1" applyFill="1" applyBorder="1"/>
    <xf numFmtId="166" fontId="3" fillId="0" borderId="3" xfId="0" applyNumberFormat="1" applyFont="1" applyBorder="1"/>
    <xf numFmtId="166" fontId="3" fillId="2" borderId="3" xfId="0" applyNumberFormat="1" applyFont="1" applyFill="1" applyBorder="1"/>
    <xf numFmtId="166" fontId="1" fillId="2" borderId="3" xfId="0" applyNumberFormat="1" applyFont="1" applyFill="1" applyBorder="1"/>
    <xf numFmtId="0" fontId="0" fillId="0" borderId="0" xfId="0" applyAlignment="1">
      <alignment horizontal="centerContinuous"/>
    </xf>
    <xf numFmtId="14" fontId="0" fillId="0" borderId="0" xfId="0" quotePrefix="1" applyNumberFormat="1" applyAlignment="1">
      <alignment horizontal="centerContinuous"/>
    </xf>
    <xf numFmtId="2" fontId="3" fillId="0" borderId="0" xfId="0" applyNumberFormat="1" applyFont="1" applyBorder="1"/>
    <xf numFmtId="166" fontId="3" fillId="0" borderId="0" xfId="0" applyNumberFormat="1" applyFont="1" applyBorder="1"/>
    <xf numFmtId="166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Fill="1" applyBorder="1"/>
    <xf numFmtId="2" fontId="3" fillId="0" borderId="0" xfId="0" applyNumberFormat="1" applyFont="1" applyFill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wrapText="1"/>
    </xf>
    <xf numFmtId="2" fontId="4" fillId="3" borderId="1" xfId="1" applyNumberFormat="1" applyBorder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21" workbookViewId="0">
      <selection activeCell="N32" sqref="N32:N40"/>
    </sheetView>
  </sheetViews>
  <sheetFormatPr defaultRowHeight="15"/>
  <cols>
    <col min="1" max="1" width="11.5703125" customWidth="1"/>
    <col min="2" max="2" width="8" customWidth="1"/>
    <col min="3" max="3" width="11.5703125" customWidth="1"/>
    <col min="4" max="4" width="12.7109375" customWidth="1"/>
    <col min="5" max="5" width="10.42578125" customWidth="1"/>
    <col min="6" max="6" width="7.85546875" customWidth="1"/>
    <col min="7" max="7" width="10.140625" customWidth="1"/>
    <col min="8" max="8" width="7.85546875" customWidth="1"/>
    <col min="9" max="9" width="11" customWidth="1"/>
    <col min="10" max="10" width="7" customWidth="1"/>
    <col min="11" max="11" width="9.28515625" customWidth="1"/>
    <col min="12" max="13" width="9.42578125" customWidth="1"/>
    <col min="14" max="14" width="8.42578125" customWidth="1"/>
    <col min="15" max="15" width="11.85546875" customWidth="1"/>
    <col min="16" max="16" width="12" customWidth="1"/>
  </cols>
  <sheetData>
    <row r="1" spans="1:16">
      <c r="A1" t="s">
        <v>30</v>
      </c>
    </row>
    <row r="2" spans="1:16">
      <c r="A2" s="46">
        <v>41256</v>
      </c>
    </row>
    <row r="3" spans="1:16">
      <c r="B3" s="24"/>
      <c r="D3" s="24"/>
      <c r="E3" s="24"/>
    </row>
    <row r="4" spans="1:16">
      <c r="D4" s="23"/>
      <c r="E4" s="23"/>
    </row>
    <row r="5" spans="1:16">
      <c r="D5" s="23"/>
      <c r="E5" s="23"/>
    </row>
    <row r="6" spans="1:16" ht="30">
      <c r="A6" s="65" t="s">
        <v>31</v>
      </c>
      <c r="B6" t="s">
        <v>35</v>
      </c>
      <c r="C6" s="23">
        <v>-0.83099999999999996</v>
      </c>
      <c r="D6" s="23"/>
      <c r="E6" s="23"/>
    </row>
    <row r="7" spans="1:16" ht="30">
      <c r="A7" s="65" t="s">
        <v>31</v>
      </c>
      <c r="B7" t="s">
        <v>36</v>
      </c>
      <c r="C7" s="23">
        <v>-8.2000000000000003E-2</v>
      </c>
      <c r="D7" s="23"/>
      <c r="E7" s="23" t="s">
        <v>60</v>
      </c>
      <c r="F7" s="23" t="s">
        <v>61</v>
      </c>
    </row>
    <row r="8" spans="1:16" ht="30">
      <c r="A8" s="65" t="s">
        <v>34</v>
      </c>
      <c r="B8" t="s">
        <v>4</v>
      </c>
      <c r="C8" s="23">
        <v>24.974</v>
      </c>
      <c r="D8" s="23"/>
      <c r="E8" s="13">
        <f>11.263*2.205</f>
        <v>24.834915000000002</v>
      </c>
      <c r="F8" s="23">
        <v>24.974</v>
      </c>
    </row>
    <row r="9" spans="1:16" ht="45">
      <c r="A9" s="65" t="s">
        <v>32</v>
      </c>
      <c r="B9" t="s">
        <v>37</v>
      </c>
      <c r="C9" s="23">
        <f>5.742/2</f>
        <v>2.871</v>
      </c>
      <c r="D9" s="23"/>
      <c r="E9" s="23"/>
    </row>
    <row r="10" spans="1:16" ht="45">
      <c r="A10" s="65" t="s">
        <v>33</v>
      </c>
      <c r="B10" t="s">
        <v>38</v>
      </c>
      <c r="C10" s="23">
        <v>3.3079999999999998</v>
      </c>
      <c r="D10" s="23"/>
      <c r="E10" s="23"/>
    </row>
    <row r="11" spans="1:16">
      <c r="C11" s="23"/>
      <c r="D11" s="23"/>
      <c r="E11" s="23"/>
    </row>
    <row r="12" spans="1:16">
      <c r="C12" s="23"/>
      <c r="D12" s="23"/>
      <c r="E12" s="23"/>
    </row>
    <row r="13" spans="1:16" ht="75">
      <c r="A13" s="45" t="s">
        <v>29</v>
      </c>
      <c r="B13" s="43">
        <v>9.35E-2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44" t="s">
        <v>26</v>
      </c>
      <c r="B14" s="1">
        <v>9.8000000000000007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5.75" thickBot="1">
      <c r="A15" s="11" t="s">
        <v>0</v>
      </c>
      <c r="B15" s="11"/>
      <c r="C15" s="11" t="s">
        <v>7</v>
      </c>
      <c r="D15" s="11" t="s">
        <v>8</v>
      </c>
      <c r="E15" s="11" t="s">
        <v>25</v>
      </c>
      <c r="F15" s="11" t="s">
        <v>3</v>
      </c>
      <c r="G15" s="47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 thickTop="1">
      <c r="A16" s="7">
        <v>1</v>
      </c>
      <c r="B16" s="7"/>
      <c r="C16" s="26">
        <v>6.6</v>
      </c>
      <c r="D16" s="26">
        <f>C16*2.205</f>
        <v>14.552999999999999</v>
      </c>
      <c r="E16" s="12">
        <v>7.0499999999999993E-2</v>
      </c>
      <c r="F16" s="12"/>
      <c r="G16" s="7"/>
      <c r="H16" s="22"/>
      <c r="I16" s="22"/>
      <c r="J16" s="22"/>
      <c r="K16" s="22"/>
      <c r="L16" s="22"/>
      <c r="M16" s="22"/>
      <c r="N16" s="22"/>
      <c r="O16" s="8"/>
      <c r="P16" s="7"/>
    </row>
    <row r="17" spans="1:16">
      <c r="A17" s="28">
        <v>2</v>
      </c>
      <c r="B17" s="1"/>
      <c r="C17" s="6">
        <v>6.55</v>
      </c>
      <c r="D17" s="26">
        <f t="shared" ref="D17:D28" si="0">C17*2.205</f>
        <v>14.44275</v>
      </c>
      <c r="E17" s="12">
        <v>7.0699999999999999E-2</v>
      </c>
      <c r="F17" s="12"/>
      <c r="G17" s="1"/>
      <c r="H17" s="12"/>
      <c r="I17" s="12"/>
      <c r="J17" s="12"/>
      <c r="K17" s="12"/>
      <c r="L17" s="12"/>
      <c r="M17" s="12"/>
      <c r="N17" s="12"/>
      <c r="O17" s="3"/>
      <c r="P17" s="1"/>
    </row>
    <row r="18" spans="1:16">
      <c r="A18" s="1">
        <v>3</v>
      </c>
      <c r="B18" s="1"/>
      <c r="C18" s="6">
        <v>6.75</v>
      </c>
      <c r="D18" s="26">
        <f t="shared" si="0"/>
        <v>14.883750000000001</v>
      </c>
      <c r="E18" s="12">
        <v>7.0400000000000004E-2</v>
      </c>
      <c r="F18" s="12"/>
      <c r="G18" s="1"/>
      <c r="H18" s="12"/>
      <c r="I18" s="12"/>
      <c r="J18" s="12"/>
      <c r="K18" s="12"/>
      <c r="L18" s="12"/>
      <c r="M18" s="12"/>
      <c r="N18" s="12"/>
      <c r="O18" s="3"/>
      <c r="P18" s="1"/>
    </row>
    <row r="19" spans="1:16">
      <c r="A19" s="1">
        <v>4</v>
      </c>
      <c r="B19" s="1"/>
      <c r="C19" s="6">
        <v>6.65</v>
      </c>
      <c r="D19" s="26">
        <f t="shared" si="0"/>
        <v>14.663250000000001</v>
      </c>
      <c r="E19" s="12">
        <v>7.0400000000000004E-2</v>
      </c>
      <c r="F19" s="12"/>
      <c r="G19" s="1"/>
      <c r="H19" s="12"/>
      <c r="I19" s="12"/>
      <c r="J19" s="12"/>
      <c r="K19" s="12"/>
      <c r="L19" s="12"/>
      <c r="M19" s="12"/>
      <c r="N19" s="12"/>
      <c r="O19" s="3"/>
      <c r="P19" s="1"/>
    </row>
    <row r="20" spans="1:16">
      <c r="A20" s="1">
        <v>5</v>
      </c>
      <c r="B20" s="1"/>
      <c r="C20" s="6">
        <v>6.45</v>
      </c>
      <c r="D20" s="26">
        <f t="shared" si="0"/>
        <v>14.222250000000001</v>
      </c>
      <c r="E20" s="12">
        <v>7.0499999999999993E-2</v>
      </c>
      <c r="F20" s="12"/>
      <c r="G20" s="1"/>
      <c r="H20" s="12"/>
      <c r="I20" s="12"/>
      <c r="J20" s="12"/>
      <c r="K20" s="12"/>
      <c r="L20" s="12"/>
      <c r="M20" s="12"/>
      <c r="N20" s="12"/>
      <c r="O20" s="3"/>
      <c r="P20" s="1"/>
    </row>
    <row r="21" spans="1:16">
      <c r="A21" s="1">
        <v>6</v>
      </c>
      <c r="B21" s="1"/>
      <c r="C21" s="6">
        <v>6.45</v>
      </c>
      <c r="D21" s="26">
        <f t="shared" si="0"/>
        <v>14.222250000000001</v>
      </c>
      <c r="E21" s="12">
        <v>7.0300000000000001E-2</v>
      </c>
      <c r="F21" s="12"/>
      <c r="G21" s="1"/>
      <c r="H21" s="12"/>
      <c r="I21" s="12"/>
      <c r="J21" s="12"/>
      <c r="K21" s="12"/>
      <c r="L21" s="12"/>
      <c r="M21" s="12"/>
      <c r="N21" s="12"/>
      <c r="O21" s="3"/>
      <c r="P21" s="1"/>
    </row>
    <row r="22" spans="1:16">
      <c r="A22" s="1">
        <v>7</v>
      </c>
      <c r="B22" s="1"/>
      <c r="C22" s="6">
        <v>6.5</v>
      </c>
      <c r="D22" s="26">
        <f t="shared" si="0"/>
        <v>14.3325</v>
      </c>
      <c r="E22" s="12">
        <v>7.0499999999999993E-2</v>
      </c>
      <c r="F22" s="12"/>
      <c r="G22" s="1"/>
      <c r="H22" s="12"/>
      <c r="I22" s="12"/>
      <c r="J22" s="12"/>
      <c r="K22" s="12"/>
      <c r="L22" s="12"/>
      <c r="M22" s="12"/>
      <c r="N22" s="12"/>
      <c r="O22" s="3"/>
      <c r="P22" s="1"/>
    </row>
    <row r="23" spans="1:16">
      <c r="A23" s="1">
        <v>8</v>
      </c>
      <c r="B23" s="1"/>
      <c r="C23" s="6">
        <v>6</v>
      </c>
      <c r="D23" s="26">
        <f t="shared" si="0"/>
        <v>13.23</v>
      </c>
      <c r="E23" s="12">
        <v>7.0499999999999993E-2</v>
      </c>
      <c r="F23" s="12"/>
      <c r="G23" s="1"/>
      <c r="H23" s="12"/>
      <c r="I23" s="12"/>
      <c r="J23" s="12"/>
      <c r="K23" s="12"/>
      <c r="L23" s="12"/>
      <c r="M23" s="12"/>
      <c r="N23" s="12"/>
      <c r="O23" s="3"/>
      <c r="P23" s="1"/>
    </row>
    <row r="24" spans="1:16">
      <c r="A24" s="1">
        <v>9</v>
      </c>
      <c r="B24" s="1"/>
      <c r="C24" s="6">
        <v>6.45</v>
      </c>
      <c r="D24" s="26">
        <f t="shared" si="0"/>
        <v>14.222250000000001</v>
      </c>
      <c r="E24" s="12">
        <v>7.0499999999999993E-2</v>
      </c>
      <c r="F24" s="12"/>
      <c r="G24" s="1"/>
      <c r="H24" s="12"/>
      <c r="I24" s="12"/>
      <c r="J24" s="12"/>
      <c r="K24" s="12"/>
      <c r="L24" s="12"/>
      <c r="M24" s="12"/>
      <c r="N24" s="12"/>
      <c r="O24" s="3"/>
      <c r="P24" s="1"/>
    </row>
    <row r="25" spans="1:16">
      <c r="A25" s="28">
        <v>10</v>
      </c>
      <c r="B25" s="1"/>
      <c r="C25" s="6">
        <v>6.35</v>
      </c>
      <c r="D25" s="26">
        <f t="shared" si="0"/>
        <v>14.001749999999999</v>
      </c>
      <c r="E25" s="12">
        <v>7.0499999999999993E-2</v>
      </c>
      <c r="F25" s="12"/>
      <c r="G25" s="1"/>
      <c r="H25" s="12"/>
      <c r="I25" s="12"/>
      <c r="J25" s="12"/>
      <c r="K25" s="12"/>
      <c r="L25" s="12"/>
      <c r="M25" s="12"/>
      <c r="N25" s="12"/>
      <c r="O25" s="3"/>
      <c r="P25" s="1"/>
    </row>
    <row r="26" spans="1:16">
      <c r="A26" s="1">
        <v>11</v>
      </c>
      <c r="B26" s="1"/>
      <c r="C26" s="6">
        <v>6.5</v>
      </c>
      <c r="D26" s="26">
        <f t="shared" si="0"/>
        <v>14.3325</v>
      </c>
      <c r="E26" s="12"/>
      <c r="F26" s="12"/>
      <c r="G26" s="1"/>
      <c r="H26" s="12"/>
      <c r="I26" s="12"/>
      <c r="J26" s="12"/>
      <c r="K26" s="12"/>
      <c r="L26" s="12"/>
      <c r="M26" s="12"/>
      <c r="N26" s="12"/>
      <c r="O26" s="3"/>
      <c r="P26" s="1"/>
    </row>
    <row r="27" spans="1:16">
      <c r="A27" s="1">
        <v>12</v>
      </c>
      <c r="B27" s="1"/>
      <c r="C27" s="6">
        <v>6.8</v>
      </c>
      <c r="D27" s="26">
        <f t="shared" si="0"/>
        <v>14.994</v>
      </c>
      <c r="E27" s="12"/>
      <c r="F27" s="12"/>
      <c r="G27" s="1"/>
      <c r="H27" s="12"/>
      <c r="I27" s="12"/>
      <c r="J27" s="12"/>
      <c r="K27" s="12"/>
      <c r="L27" s="12"/>
      <c r="M27" s="12"/>
      <c r="N27" s="12"/>
      <c r="O27" s="3"/>
      <c r="P27" s="1"/>
    </row>
    <row r="28" spans="1:16">
      <c r="A28" s="9" t="s">
        <v>24</v>
      </c>
      <c r="B28" s="1"/>
      <c r="C28" s="5">
        <v>6.35</v>
      </c>
      <c r="D28" s="17">
        <f t="shared" si="0"/>
        <v>14.001749999999999</v>
      </c>
      <c r="F28" s="18">
        <v>7.0499999999999993E-2</v>
      </c>
      <c r="G28" s="1"/>
      <c r="H28" s="12"/>
      <c r="I28" s="12"/>
      <c r="J28" s="12"/>
      <c r="K28" s="12"/>
      <c r="L28" s="12"/>
      <c r="M28" s="12"/>
      <c r="N28" s="12"/>
      <c r="O28" s="3"/>
      <c r="P28" s="1"/>
    </row>
    <row r="29" spans="1:16">
      <c r="A29" s="1"/>
      <c r="B29" s="1"/>
      <c r="C29" s="1"/>
      <c r="D29" s="1"/>
      <c r="E29" s="1"/>
      <c r="F29" s="12"/>
      <c r="G29" s="12"/>
      <c r="H29" s="12"/>
      <c r="I29" s="12"/>
      <c r="J29" s="12"/>
      <c r="K29" s="12"/>
      <c r="L29" s="12"/>
      <c r="M29" s="12"/>
      <c r="N29" s="12"/>
      <c r="O29" s="1"/>
      <c r="P29" s="1"/>
    </row>
    <row r="30" spans="1:16">
      <c r="B30" s="1"/>
      <c r="C30" s="1"/>
      <c r="D30" s="1"/>
      <c r="E30" s="1"/>
      <c r="F30" s="12"/>
      <c r="G30" s="12"/>
      <c r="H30" s="12"/>
      <c r="I30" s="12"/>
      <c r="J30" s="12"/>
      <c r="K30" s="12"/>
      <c r="L30" s="12"/>
      <c r="M30" s="12"/>
      <c r="N30" s="12"/>
      <c r="O30" s="1"/>
      <c r="P30" s="1"/>
    </row>
    <row r="31" spans="1:16" ht="60.75" thickBot="1">
      <c r="A31" s="42" t="s">
        <v>1</v>
      </c>
      <c r="B31" s="11" t="s">
        <v>0</v>
      </c>
      <c r="C31" s="11" t="s">
        <v>7</v>
      </c>
      <c r="D31" s="11" t="s">
        <v>8</v>
      </c>
      <c r="E31" s="11" t="s">
        <v>39</v>
      </c>
      <c r="F31" s="11" t="s">
        <v>12</v>
      </c>
      <c r="G31" s="11" t="s">
        <v>13</v>
      </c>
      <c r="H31" s="11" t="s">
        <v>14</v>
      </c>
      <c r="I31" s="11" t="s">
        <v>40</v>
      </c>
      <c r="J31" s="11" t="s">
        <v>15</v>
      </c>
      <c r="K31" s="11" t="s">
        <v>10</v>
      </c>
      <c r="L31" s="11" t="s">
        <v>11</v>
      </c>
      <c r="M31" s="11" t="s">
        <v>17</v>
      </c>
      <c r="N31" s="11" t="s">
        <v>16</v>
      </c>
      <c r="O31" s="11" t="s">
        <v>18</v>
      </c>
      <c r="P31" s="11" t="s">
        <v>19</v>
      </c>
    </row>
    <row r="32" spans="1:16" ht="15.75" thickTop="1">
      <c r="A32" s="29" t="s">
        <v>27</v>
      </c>
      <c r="B32" s="1">
        <v>11</v>
      </c>
      <c r="C32" s="2">
        <f>C26</f>
        <v>6.5</v>
      </c>
      <c r="D32" s="26">
        <f t="shared" ref="D32:D41" si="1">C32*2.205</f>
        <v>14.3325</v>
      </c>
      <c r="E32" s="51">
        <v>-0.27600000000000002</v>
      </c>
      <c r="F32" s="27">
        <f>-7.125+E32</f>
        <v>-7.4009999999999998</v>
      </c>
      <c r="G32" s="2">
        <f>(-L32*J32-$C$8*$C$7)/N32</f>
        <v>2.6736000000000537E-2</v>
      </c>
      <c r="H32" s="27">
        <f>7.563</f>
        <v>7.5629999999999997</v>
      </c>
      <c r="I32" s="25">
        <v>0.71699999999999997</v>
      </c>
      <c r="J32" s="27">
        <f>-0.091+I32</f>
        <v>0.626</v>
      </c>
      <c r="K32" s="2">
        <f>(-F32*(D32+D33-$C$8)+D32*(-$C$9)+D33*$C$9-$C$8*$C$6)/(H32-F32)</f>
        <v>3.2124087810745787</v>
      </c>
      <c r="L32" s="2">
        <v>3.25</v>
      </c>
      <c r="M32" s="6">
        <f>D32+D33-$C$8-$K32</f>
        <v>0.47859121892542023</v>
      </c>
      <c r="N32" s="6">
        <v>0.5</v>
      </c>
      <c r="O32" s="2">
        <f>L32+N32</f>
        <v>3.75</v>
      </c>
      <c r="P32" s="6">
        <f>D32+D33-$C$8</f>
        <v>3.6909999999999989</v>
      </c>
    </row>
    <row r="33" spans="1:16">
      <c r="A33" s="4"/>
      <c r="B33" s="1">
        <v>7</v>
      </c>
      <c r="C33" s="2">
        <f>C22</f>
        <v>6.5</v>
      </c>
      <c r="D33" s="26">
        <f t="shared" si="1"/>
        <v>14.3325</v>
      </c>
      <c r="E33" s="51"/>
      <c r="F33" s="2"/>
      <c r="G33" s="13"/>
      <c r="H33" s="2"/>
      <c r="I33" s="20"/>
      <c r="J33" s="2"/>
      <c r="K33" s="2"/>
      <c r="L33" s="2"/>
      <c r="M33" s="6"/>
      <c r="N33" s="6"/>
      <c r="O33" s="2"/>
      <c r="P33" s="6"/>
    </row>
    <row r="34" spans="1:16">
      <c r="A34" s="4" t="s">
        <v>20</v>
      </c>
      <c r="B34" s="1">
        <v>5</v>
      </c>
      <c r="C34" s="2">
        <f>C20</f>
        <v>6.45</v>
      </c>
      <c r="D34" s="26">
        <f t="shared" si="1"/>
        <v>14.222250000000001</v>
      </c>
      <c r="E34" s="51">
        <v>0.374</v>
      </c>
      <c r="F34" s="27">
        <f>-7.125+E34</f>
        <v>-6.7510000000000003</v>
      </c>
      <c r="G34" s="2">
        <f>(-L34*J34-$C$8*$C$7)/N34</f>
        <v>2.1736000000000644E-2</v>
      </c>
      <c r="H34" s="27">
        <f>7.563</f>
        <v>7.5629999999999997</v>
      </c>
      <c r="I34" s="25">
        <v>0.77</v>
      </c>
      <c r="J34" s="27">
        <f>-0.091+I34</f>
        <v>0.67900000000000005</v>
      </c>
      <c r="K34" s="2">
        <f>(-F34*(D34+D35-$C$8)+D34*(-$C$9)+D35*$C$9-$C$8*$C$6)/(H34-F34)</f>
        <v>3.0866801383261149</v>
      </c>
      <c r="L34" s="2">
        <v>3</v>
      </c>
      <c r="M34" s="6">
        <f>D34+D35-$C$8-$L34</f>
        <v>0.47050000000000125</v>
      </c>
      <c r="N34" s="6">
        <v>0.5</v>
      </c>
      <c r="O34" s="2">
        <f>L34+N34</f>
        <v>3.5</v>
      </c>
      <c r="P34" s="6">
        <f>D34+D35-$C$8</f>
        <v>3.4705000000000013</v>
      </c>
    </row>
    <row r="35" spans="1:16">
      <c r="A35" s="4"/>
      <c r="B35" s="1">
        <v>9</v>
      </c>
      <c r="C35" s="2">
        <f>C24</f>
        <v>6.45</v>
      </c>
      <c r="D35" s="26">
        <f t="shared" si="1"/>
        <v>14.222250000000001</v>
      </c>
      <c r="E35" s="51"/>
      <c r="F35" s="2"/>
      <c r="G35" s="2"/>
      <c r="H35" s="2"/>
      <c r="I35" s="20"/>
      <c r="J35" s="2"/>
      <c r="K35" s="2"/>
      <c r="L35" s="2"/>
      <c r="M35" s="6"/>
      <c r="N35" s="6"/>
      <c r="O35" s="2"/>
      <c r="P35" s="6"/>
    </row>
    <row r="36" spans="1:16">
      <c r="A36" s="4" t="s">
        <v>28</v>
      </c>
      <c r="B36" s="1">
        <v>4</v>
      </c>
      <c r="C36" s="2">
        <f>C19</f>
        <v>6.65</v>
      </c>
      <c r="D36" s="26">
        <f t="shared" si="1"/>
        <v>14.663250000000001</v>
      </c>
      <c r="E36" s="51">
        <v>0</v>
      </c>
      <c r="F36" s="27">
        <f>-7.125+E36</f>
        <v>-7.125</v>
      </c>
      <c r="G36" s="2">
        <f>(-L36*J36-$C$8*$C$7)/N36</f>
        <v>1.4490666666666504E-2</v>
      </c>
      <c r="H36" s="27">
        <f>7.563</f>
        <v>7.5629999999999997</v>
      </c>
      <c r="I36" s="25">
        <v>0.67300000000000004</v>
      </c>
      <c r="J36" s="27">
        <f>-0.091+I36</f>
        <v>0.58200000000000007</v>
      </c>
      <c r="K36" s="2">
        <f>(-F36*(D36+D37-$C$8)+D36*(-$C$9)+D37*$C$9-$C$8*$C$6)/(H36-F36)</f>
        <v>3.4492713439542486</v>
      </c>
      <c r="L36" s="2">
        <v>3.5</v>
      </c>
      <c r="M36" s="66">
        <f>D36+D37-$C$8-$L36</f>
        <v>0.74225000000000207</v>
      </c>
      <c r="N36" s="66">
        <v>0.75</v>
      </c>
      <c r="O36" s="2">
        <f>L36+N36</f>
        <v>4.25</v>
      </c>
      <c r="P36" s="6">
        <f>D36+D37-$C$8</f>
        <v>4.2422500000000021</v>
      </c>
    </row>
    <row r="37" spans="1:16">
      <c r="A37" s="4"/>
      <c r="B37" s="10">
        <v>1</v>
      </c>
      <c r="C37" s="6">
        <v>6.6</v>
      </c>
      <c r="D37" s="26">
        <f t="shared" si="1"/>
        <v>14.552999999999999</v>
      </c>
      <c r="E37" s="51"/>
      <c r="F37" s="6"/>
      <c r="G37" s="6"/>
      <c r="H37" s="2"/>
      <c r="I37" s="20"/>
      <c r="J37" s="2"/>
      <c r="K37" s="2"/>
      <c r="L37" s="2"/>
      <c r="M37" s="6"/>
      <c r="N37" s="6"/>
      <c r="O37" s="2"/>
      <c r="P37" s="6"/>
    </row>
    <row r="38" spans="1:16" s="41" customFormat="1">
      <c r="A38" s="21" t="s">
        <v>41</v>
      </c>
      <c r="B38" s="10">
        <v>2</v>
      </c>
      <c r="C38" s="6">
        <v>6.55</v>
      </c>
      <c r="D38" s="26">
        <f t="shared" si="1"/>
        <v>14.44275</v>
      </c>
      <c r="E38" s="51">
        <v>0</v>
      </c>
      <c r="F38" s="27">
        <f>-7.125+E38</f>
        <v>-7.125</v>
      </c>
      <c r="G38" s="2">
        <f>(-L38*J38-$C$8*$C$7)/N38</f>
        <v>2.6736000000000537E-2</v>
      </c>
      <c r="H38" s="27">
        <f>7.563</f>
        <v>7.5629999999999997</v>
      </c>
      <c r="I38" s="25">
        <v>0.71699999999999997</v>
      </c>
      <c r="J38" s="27">
        <f>-0.091+I38</f>
        <v>0.626</v>
      </c>
      <c r="K38" s="2">
        <f>(-F38*(D38+D39-$C$8)+D38*(-$C$9)+D39*$C$9-$C$8*$C$6)/(H38-F38)</f>
        <v>3.1603154616013072</v>
      </c>
      <c r="L38" s="2">
        <v>3.25</v>
      </c>
      <c r="M38" s="6">
        <f>D38+D39-$C$8-$L38</f>
        <v>0.44099999999999895</v>
      </c>
      <c r="N38" s="6">
        <v>0.5</v>
      </c>
      <c r="O38" s="2">
        <f>L38+N38</f>
        <v>3.75</v>
      </c>
      <c r="P38" s="6">
        <f>D38+D39-$C$8</f>
        <v>3.6909999999999989</v>
      </c>
    </row>
    <row r="39" spans="1:16" s="41" customFormat="1">
      <c r="A39" s="21"/>
      <c r="B39" s="1">
        <v>6</v>
      </c>
      <c r="C39" s="6">
        <v>6.45</v>
      </c>
      <c r="D39" s="26">
        <f t="shared" si="1"/>
        <v>14.222250000000001</v>
      </c>
      <c r="E39" s="51"/>
      <c r="F39" s="39"/>
      <c r="G39" s="39"/>
      <c r="H39" s="39"/>
      <c r="I39" s="50"/>
      <c r="J39" s="39"/>
      <c r="K39" s="39"/>
      <c r="L39" s="39"/>
      <c r="M39" s="40"/>
      <c r="N39" s="40"/>
      <c r="O39" s="39"/>
      <c r="P39" s="40"/>
    </row>
    <row r="40" spans="1:16">
      <c r="A40" s="4" t="s">
        <v>42</v>
      </c>
      <c r="B40" s="1">
        <v>12</v>
      </c>
      <c r="C40" s="2">
        <f>C27</f>
        <v>6.8</v>
      </c>
      <c r="D40" s="26">
        <f t="shared" si="1"/>
        <v>14.994</v>
      </c>
      <c r="E40" s="51">
        <v>0.29399999999999998</v>
      </c>
      <c r="F40" s="27">
        <f>-7.125+E40</f>
        <v>-6.8310000000000004</v>
      </c>
      <c r="G40" s="2">
        <f>(-L40*J40-$C$8*$C$7)/N40</f>
        <v>6.2944000000001669E-3</v>
      </c>
      <c r="H40" s="27">
        <f>7.563</f>
        <v>7.5629999999999997</v>
      </c>
      <c r="I40" s="25">
        <v>0.63500000000000001</v>
      </c>
      <c r="J40" s="27">
        <f>-0.091+I40</f>
        <v>0.54400000000000004</v>
      </c>
      <c r="K40" s="2">
        <f>(-F40*(D40+D41-$C$8)+D40*(-$C$9)+D41*$C$9-$C$8*$C$6)/(H40-F40)</f>
        <v>3.7470044810337644</v>
      </c>
      <c r="L40" s="2">
        <v>3.75</v>
      </c>
      <c r="M40" s="6">
        <f>D40+D41-$C$8-$L40</f>
        <v>1.1537499999999987</v>
      </c>
      <c r="N40" s="6">
        <v>1.25</v>
      </c>
      <c r="O40" s="2">
        <f>L40+N40</f>
        <v>5</v>
      </c>
      <c r="P40" s="6">
        <f>D40+D41-$C$8</f>
        <v>4.9037499999999987</v>
      </c>
    </row>
    <row r="41" spans="1:16">
      <c r="A41" s="21"/>
      <c r="B41" s="1">
        <f>A18</f>
        <v>3</v>
      </c>
      <c r="C41" s="2">
        <f>C18</f>
        <v>6.75</v>
      </c>
      <c r="D41" s="26">
        <f t="shared" si="1"/>
        <v>14.883750000000001</v>
      </c>
      <c r="E41" s="51"/>
      <c r="F41" s="20"/>
      <c r="G41" s="20"/>
      <c r="H41" s="1"/>
      <c r="I41" s="1"/>
      <c r="J41" s="1"/>
      <c r="K41" s="2"/>
      <c r="L41" s="2"/>
      <c r="M41" s="6"/>
      <c r="N41" s="6"/>
      <c r="O41" s="6"/>
      <c r="P41" s="8"/>
    </row>
    <row r="42" spans="1:16">
      <c r="A42" s="19"/>
      <c r="B42" s="14"/>
      <c r="C42" s="15"/>
      <c r="D42" s="56"/>
      <c r="E42" s="57"/>
      <c r="F42" s="58"/>
      <c r="G42" s="58"/>
      <c r="H42" s="14"/>
      <c r="I42" s="14"/>
      <c r="J42" s="14"/>
      <c r="K42" s="15"/>
      <c r="L42" s="15"/>
      <c r="M42" s="56"/>
      <c r="N42" s="56"/>
      <c r="O42" s="56"/>
      <c r="P42" s="16"/>
    </row>
    <row r="43" spans="1:16">
      <c r="A43" s="19"/>
      <c r="B43" s="14"/>
      <c r="C43" s="15"/>
      <c r="D43" s="56"/>
      <c r="E43" s="57"/>
      <c r="F43" s="58"/>
      <c r="G43" s="58"/>
      <c r="H43" s="14"/>
      <c r="I43" s="14"/>
      <c r="J43" s="14"/>
      <c r="K43" s="15"/>
      <c r="L43" s="15"/>
      <c r="M43" s="56"/>
      <c r="N43" s="56"/>
      <c r="O43" s="56"/>
      <c r="P43" s="16"/>
    </row>
    <row r="44" spans="1:16">
      <c r="A44" s="30" t="s">
        <v>21</v>
      </c>
      <c r="B44" s="30">
        <v>10</v>
      </c>
      <c r="C44" s="31">
        <v>6.35</v>
      </c>
      <c r="D44" s="32">
        <f>C44*2.205</f>
        <v>14.001749999999999</v>
      </c>
      <c r="E44" s="52">
        <v>0</v>
      </c>
      <c r="F44" s="34">
        <f>-7.125+E44</f>
        <v>-7.125</v>
      </c>
      <c r="G44" s="34">
        <f>(-L44*J44-$C$8*$C$7)/N44</f>
        <v>4.3472000000001287E-2</v>
      </c>
      <c r="H44" s="33">
        <f>7.563</f>
        <v>7.5629999999999997</v>
      </c>
      <c r="I44" s="48">
        <v>0.77</v>
      </c>
      <c r="J44" s="33">
        <f>-0.091+I44</f>
        <v>0.67900000000000005</v>
      </c>
      <c r="K44" s="34">
        <f>(-F44*(D44+D45-$C$8)+D44*(-$C$9)+D45*$C$9-$C$8*$C$6)/(H44-F44)</f>
        <v>2.8825286968954242</v>
      </c>
      <c r="L44" s="34">
        <v>3</v>
      </c>
      <c r="M44" s="31">
        <f>D44+D45-$C$8-$L44</f>
        <v>2.9499999999998749E-2</v>
      </c>
      <c r="N44" s="31">
        <v>0.25</v>
      </c>
      <c r="O44" s="34">
        <f>L44+N44</f>
        <v>3.25</v>
      </c>
      <c r="P44" s="31">
        <f>D44+D45-$C$8</f>
        <v>3.0294999999999987</v>
      </c>
    </row>
    <row r="45" spans="1:16">
      <c r="A45" s="35" t="s">
        <v>22</v>
      </c>
      <c r="B45" s="36">
        <v>13</v>
      </c>
      <c r="C45" s="37">
        <v>6.35</v>
      </c>
      <c r="D45" s="38">
        <f>C45*2.205</f>
        <v>14.001749999999999</v>
      </c>
      <c r="E45" s="53"/>
      <c r="F45" s="34"/>
      <c r="G45" s="34"/>
      <c r="H45" s="34"/>
      <c r="I45" s="49"/>
      <c r="J45" s="34"/>
      <c r="K45" s="34"/>
      <c r="L45" s="34"/>
      <c r="M45" s="31"/>
      <c r="N45" s="31"/>
      <c r="O45" s="34"/>
      <c r="P45" s="31"/>
    </row>
    <row r="46" spans="1:16">
      <c r="A46" s="19"/>
      <c r="B46" s="14"/>
      <c r="C46" s="15"/>
      <c r="D46" s="56"/>
      <c r="E46" s="57"/>
      <c r="F46" s="58"/>
      <c r="G46" s="58"/>
      <c r="H46" s="14"/>
      <c r="I46" s="14"/>
      <c r="J46" s="14"/>
      <c r="K46" s="15"/>
      <c r="L46" s="15"/>
      <c r="M46" s="56"/>
      <c r="N46" s="56"/>
      <c r="O46" s="56"/>
      <c r="P46" s="16"/>
    </row>
    <row r="47" spans="1:16">
      <c r="A47" s="19"/>
      <c r="B47" s="14"/>
      <c r="C47" s="15"/>
      <c r="D47" s="56"/>
      <c r="E47" s="57"/>
      <c r="F47" s="58"/>
      <c r="G47" s="58"/>
      <c r="H47" s="14"/>
      <c r="I47" s="14"/>
      <c r="J47" s="14"/>
      <c r="K47" s="15"/>
      <c r="L47" s="15"/>
      <c r="M47" s="56"/>
      <c r="N47" s="56"/>
      <c r="O47" s="56"/>
      <c r="P47" s="16"/>
    </row>
    <row r="48" spans="1:16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6">
      <c r="A49" t="s">
        <v>23</v>
      </c>
      <c r="G49" t="s">
        <v>2</v>
      </c>
    </row>
    <row r="50" spans="1:16">
      <c r="I50" s="55" t="s">
        <v>49</v>
      </c>
      <c r="J50" s="54"/>
      <c r="K50" s="54"/>
      <c r="L50" s="55" t="s">
        <v>50</v>
      </c>
      <c r="M50" s="54"/>
      <c r="N50" s="54"/>
    </row>
    <row r="51" spans="1:16">
      <c r="I51" s="24" t="s">
        <v>45</v>
      </c>
      <c r="J51" s="24" t="s">
        <v>46</v>
      </c>
      <c r="K51" s="24" t="s">
        <v>47</v>
      </c>
      <c r="L51" s="24" t="s">
        <v>48</v>
      </c>
      <c r="M51" s="24" t="s">
        <v>46</v>
      </c>
      <c r="N51" s="24" t="s">
        <v>47</v>
      </c>
    </row>
    <row r="52" spans="1:16">
      <c r="A52" t="s">
        <v>43</v>
      </c>
      <c r="I52">
        <v>6</v>
      </c>
      <c r="J52">
        <v>2</v>
      </c>
      <c r="K52">
        <v>3</v>
      </c>
    </row>
    <row r="53" spans="1:16">
      <c r="A53" t="s">
        <v>44</v>
      </c>
      <c r="L53">
        <v>2</v>
      </c>
      <c r="M53">
        <v>3</v>
      </c>
      <c r="N53">
        <v>2</v>
      </c>
    </row>
    <row r="56" spans="1:16" ht="75.75" thickBot="1">
      <c r="A56" s="42" t="s">
        <v>1</v>
      </c>
      <c r="B56" s="11" t="s">
        <v>0</v>
      </c>
      <c r="C56" s="11" t="s">
        <v>51</v>
      </c>
      <c r="D56" s="11" t="s">
        <v>52</v>
      </c>
      <c r="E56" s="11" t="s">
        <v>58</v>
      </c>
      <c r="F56" s="11" t="s">
        <v>6</v>
      </c>
      <c r="G56" s="11" t="s">
        <v>59</v>
      </c>
      <c r="H56" s="11" t="s">
        <v>5</v>
      </c>
      <c r="I56" s="11" t="s">
        <v>9</v>
      </c>
      <c r="K56" s="59"/>
      <c r="L56" s="59"/>
      <c r="M56" s="59"/>
      <c r="N56" s="14"/>
      <c r="O56" s="14"/>
      <c r="P56" s="59"/>
    </row>
    <row r="57" spans="1:16" ht="15.75" thickTop="1">
      <c r="A57" s="62" t="s">
        <v>53</v>
      </c>
      <c r="B57" s="1">
        <v>11</v>
      </c>
      <c r="C57" s="2">
        <v>6.5</v>
      </c>
      <c r="D57" s="26">
        <v>14.3325</v>
      </c>
      <c r="E57" s="51">
        <v>-0.27600000000000002</v>
      </c>
      <c r="F57" s="6">
        <v>0.5</v>
      </c>
      <c r="G57" s="25">
        <v>0.71699999999999997</v>
      </c>
      <c r="H57" s="2">
        <v>3.25</v>
      </c>
      <c r="I57" s="2">
        <v>3.75</v>
      </c>
      <c r="K57" s="15"/>
      <c r="L57" s="15"/>
      <c r="M57" s="56"/>
      <c r="N57" s="14"/>
      <c r="O57" s="14"/>
      <c r="P57" s="56"/>
    </row>
    <row r="58" spans="1:16">
      <c r="A58" s="63"/>
      <c r="B58" s="1">
        <v>7</v>
      </c>
      <c r="C58" s="2">
        <v>6.5</v>
      </c>
      <c r="D58" s="26">
        <v>14.3325</v>
      </c>
      <c r="E58" s="51"/>
      <c r="F58" s="6"/>
      <c r="G58" s="20"/>
      <c r="H58" s="2"/>
      <c r="I58" s="2"/>
      <c r="K58" s="15"/>
      <c r="L58" s="15"/>
      <c r="M58" s="56"/>
      <c r="N58" s="14"/>
      <c r="O58" s="14"/>
      <c r="P58" s="56"/>
    </row>
    <row r="59" spans="1:16">
      <c r="A59" s="63" t="s">
        <v>54</v>
      </c>
      <c r="B59" s="1">
        <v>5</v>
      </c>
      <c r="C59" s="2">
        <v>6.45</v>
      </c>
      <c r="D59" s="26">
        <v>14.222250000000001</v>
      </c>
      <c r="E59" s="51">
        <v>0.374</v>
      </c>
      <c r="F59" s="6">
        <v>0.5</v>
      </c>
      <c r="G59" s="25">
        <v>0.77</v>
      </c>
      <c r="H59" s="2">
        <v>3</v>
      </c>
      <c r="I59" s="2">
        <v>3.5</v>
      </c>
      <c r="K59" s="15"/>
      <c r="L59" s="15"/>
      <c r="M59" s="56"/>
      <c r="N59" s="14"/>
      <c r="O59" s="14"/>
      <c r="P59" s="56"/>
    </row>
    <row r="60" spans="1:16">
      <c r="A60" s="63"/>
      <c r="B60" s="1">
        <v>9</v>
      </c>
      <c r="C60" s="2">
        <v>6.45</v>
      </c>
      <c r="D60" s="26">
        <v>14.222250000000001</v>
      </c>
      <c r="E60" s="51"/>
      <c r="F60" s="6"/>
      <c r="G60" s="20"/>
      <c r="H60" s="2"/>
      <c r="I60" s="2"/>
      <c r="K60" s="15"/>
      <c r="L60" s="15"/>
      <c r="M60" s="56"/>
      <c r="N60" s="14"/>
      <c r="O60" s="14"/>
      <c r="P60" s="56"/>
    </row>
    <row r="61" spans="1:16">
      <c r="A61" s="63" t="s">
        <v>55</v>
      </c>
      <c r="B61" s="1">
        <v>4</v>
      </c>
      <c r="C61" s="2">
        <v>6.65</v>
      </c>
      <c r="D61" s="26">
        <v>14.663250000000001</v>
      </c>
      <c r="E61" s="51">
        <v>0</v>
      </c>
      <c r="F61" s="6">
        <v>1</v>
      </c>
      <c r="G61" s="25">
        <v>0.67300000000000004</v>
      </c>
      <c r="H61" s="2">
        <v>3.5</v>
      </c>
      <c r="I61" s="2">
        <v>4.5</v>
      </c>
      <c r="K61" s="15"/>
      <c r="L61" s="15"/>
      <c r="M61" s="56"/>
      <c r="N61" s="14"/>
      <c r="O61" s="14"/>
      <c r="P61" s="56"/>
    </row>
    <row r="62" spans="1:16">
      <c r="A62" s="63"/>
      <c r="B62" s="10">
        <v>1</v>
      </c>
      <c r="C62" s="6">
        <v>6.6</v>
      </c>
      <c r="D62" s="26">
        <v>14.552999999999999</v>
      </c>
      <c r="E62" s="51"/>
      <c r="F62" s="6"/>
      <c r="G62" s="20"/>
      <c r="H62" s="2"/>
      <c r="I62" s="2"/>
      <c r="K62" s="15"/>
      <c r="L62" s="15"/>
      <c r="M62" s="56"/>
      <c r="N62" s="14"/>
      <c r="O62" s="14"/>
      <c r="P62" s="56"/>
    </row>
    <row r="63" spans="1:16">
      <c r="A63" s="64" t="s">
        <v>56</v>
      </c>
      <c r="B63" s="10">
        <v>2</v>
      </c>
      <c r="C63" s="6">
        <v>6.55</v>
      </c>
      <c r="D63" s="26">
        <v>14.44275</v>
      </c>
      <c r="E63" s="51">
        <v>0</v>
      </c>
      <c r="F63" s="6">
        <v>0.5</v>
      </c>
      <c r="G63" s="25">
        <v>0.71699999999999997</v>
      </c>
      <c r="H63" s="2">
        <v>3.25</v>
      </c>
      <c r="I63" s="2">
        <v>3.75</v>
      </c>
      <c r="K63" s="15"/>
      <c r="L63" s="15"/>
      <c r="M63" s="56"/>
      <c r="N63" s="14"/>
      <c r="O63" s="14"/>
      <c r="P63" s="56"/>
    </row>
    <row r="64" spans="1:16">
      <c r="A64" s="64"/>
      <c r="B64" s="1">
        <v>6</v>
      </c>
      <c r="C64" s="6">
        <v>6.45</v>
      </c>
      <c r="D64" s="26">
        <v>14.222250000000001</v>
      </c>
      <c r="E64" s="51"/>
      <c r="F64" s="40"/>
      <c r="G64" s="50"/>
      <c r="H64" s="39"/>
      <c r="I64" s="39"/>
      <c r="K64" s="60"/>
      <c r="L64" s="60"/>
      <c r="M64" s="61"/>
      <c r="N64" s="14"/>
      <c r="O64" s="14"/>
      <c r="P64" s="61"/>
    </row>
    <row r="65" spans="1:16">
      <c r="A65" s="63" t="s">
        <v>57</v>
      </c>
      <c r="B65" s="1">
        <v>12</v>
      </c>
      <c r="C65" s="2">
        <v>6.8</v>
      </c>
      <c r="D65" s="26">
        <v>14.994</v>
      </c>
      <c r="E65" s="51">
        <v>0.29399999999999998</v>
      </c>
      <c r="F65" s="6">
        <v>1.25</v>
      </c>
      <c r="G65" s="25">
        <v>0.63500000000000001</v>
      </c>
      <c r="H65" s="2">
        <v>3.75</v>
      </c>
      <c r="I65" s="2">
        <v>5</v>
      </c>
      <c r="K65" s="15"/>
      <c r="L65" s="15"/>
      <c r="M65" s="56"/>
      <c r="N65" s="14"/>
      <c r="O65" s="14"/>
      <c r="P65" s="56"/>
    </row>
    <row r="66" spans="1:16">
      <c r="A66" s="64"/>
      <c r="B66" s="1">
        <v>3</v>
      </c>
      <c r="C66" s="2">
        <v>6.75</v>
      </c>
      <c r="D66" s="26">
        <v>14.883750000000001</v>
      </c>
      <c r="E66" s="51"/>
      <c r="F66" s="6"/>
      <c r="G66" s="1"/>
      <c r="H66" s="2"/>
      <c r="I66" s="6"/>
      <c r="K66" s="15"/>
      <c r="L66" s="15"/>
      <c r="M66" s="56"/>
      <c r="N66" s="14"/>
      <c r="O66" s="14"/>
      <c r="P66" s="16"/>
    </row>
  </sheetData>
  <sortState ref="A7:G19">
    <sortCondition ref="A7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dcterms:created xsi:type="dcterms:W3CDTF">2012-12-12T01:40:06Z</dcterms:created>
  <dcterms:modified xsi:type="dcterms:W3CDTF">2013-01-16T23:36:15Z</dcterms:modified>
</cp:coreProperties>
</file>